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hpb21v\chino14\saichin\"/>
    </mc:Choice>
  </mc:AlternateContent>
  <xr:revisionPtr revIDLastSave="0" documentId="13_ncr:1_{4A99C9B4-3F05-4198-A231-A95432753989}" xr6:coauthVersionLast="47" xr6:coauthVersionMax="47" xr10:uidLastSave="{00000000-0000-0000-0000-000000000000}"/>
  <bookViews>
    <workbookView xWindow="4368" yWindow="1212" windowWidth="16656" windowHeight="10008" tabRatio="666" firstSheet="7" activeTab="9" xr2:uid="{00000000-000D-0000-FFFF-FFFF00000000}"/>
  </bookViews>
  <sheets>
    <sheet name="お願い・履歴" sheetId="1" r:id="rId1"/>
    <sheet name="最低賃金の推移" sheetId="2" r:id="rId2"/>
    <sheet name="最低賃金の上げ幅" sheetId="3" r:id="rId3"/>
    <sheet name="最低賃金の格差（÷東京）" sheetId="4" r:id="rId4"/>
    <sheet name="最低賃金の格差（÷最小）" sheetId="5" r:id="rId5"/>
    <sheet name="最低賃金の格差（÷地域中心都市）" sheetId="6" r:id="rId6"/>
    <sheet name="グラフ一覧" sheetId="7" r:id="rId7"/>
    <sheet name="最低賃金の月給額" sheetId="8" r:id="rId8"/>
    <sheet name="生活保護vs最低賃金" sheetId="9" r:id="rId9"/>
    <sheet name="（備考）産業別最低賃金_2021"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9" l="1"/>
  <c r="G56" i="9"/>
  <c r="F56" i="9"/>
  <c r="E56" i="9"/>
  <c r="H55" i="9"/>
  <c r="G55" i="9"/>
  <c r="F55" i="9"/>
  <c r="E55" i="9"/>
  <c r="H54" i="9"/>
  <c r="G54" i="9"/>
  <c r="F54" i="9"/>
  <c r="E54" i="9"/>
  <c r="H53" i="9"/>
  <c r="G53" i="9"/>
  <c r="F53" i="9"/>
  <c r="E53" i="9"/>
  <c r="H52" i="9"/>
  <c r="G52" i="9"/>
  <c r="F52" i="9"/>
  <c r="E52" i="9"/>
  <c r="H51" i="9"/>
  <c r="G51" i="9"/>
  <c r="F51" i="9"/>
  <c r="E51" i="9"/>
  <c r="H50" i="9"/>
  <c r="G50" i="9"/>
  <c r="F50" i="9"/>
  <c r="E50" i="9"/>
  <c r="H49" i="9"/>
  <c r="G49" i="9"/>
  <c r="F49" i="9"/>
  <c r="E49" i="9"/>
  <c r="H48" i="9"/>
  <c r="G48" i="9"/>
  <c r="F48" i="9"/>
  <c r="E48" i="9"/>
  <c r="H47" i="9"/>
  <c r="G47" i="9"/>
  <c r="F47" i="9"/>
  <c r="E47" i="9"/>
  <c r="H46" i="9"/>
  <c r="G46" i="9"/>
  <c r="F46" i="9"/>
  <c r="E46" i="9"/>
  <c r="H45" i="9"/>
  <c r="G45" i="9"/>
  <c r="F45" i="9"/>
  <c r="E45" i="9"/>
  <c r="H44" i="9"/>
  <c r="G44" i="9"/>
  <c r="F44" i="9"/>
  <c r="E44" i="9"/>
  <c r="H43" i="9"/>
  <c r="G43" i="9"/>
  <c r="F43" i="9"/>
  <c r="E43" i="9"/>
  <c r="H42" i="9"/>
  <c r="G42" i="9"/>
  <c r="F42" i="9"/>
  <c r="E42" i="9"/>
  <c r="H41" i="9"/>
  <c r="G41" i="9"/>
  <c r="F41" i="9"/>
  <c r="E41" i="9"/>
  <c r="H40" i="9"/>
  <c r="G40" i="9"/>
  <c r="F40" i="9"/>
  <c r="E40" i="9"/>
  <c r="H39" i="9"/>
  <c r="G39" i="9"/>
  <c r="F39" i="9"/>
  <c r="E39" i="9"/>
  <c r="H38" i="9"/>
  <c r="G38" i="9"/>
  <c r="F38" i="9"/>
  <c r="E38" i="9"/>
  <c r="H37" i="9"/>
  <c r="G37" i="9"/>
  <c r="F37" i="9"/>
  <c r="E37" i="9"/>
  <c r="H36" i="9"/>
  <c r="G36" i="9"/>
  <c r="F36" i="9"/>
  <c r="E36" i="9"/>
  <c r="H35" i="9"/>
  <c r="G35" i="9"/>
  <c r="F35" i="9"/>
  <c r="E35" i="9"/>
  <c r="H34" i="9"/>
  <c r="G34" i="9"/>
  <c r="F34" i="9"/>
  <c r="E34" i="9"/>
  <c r="H33" i="9"/>
  <c r="G33" i="9"/>
  <c r="F33" i="9"/>
  <c r="E33" i="9"/>
  <c r="H32" i="9"/>
  <c r="G32" i="9"/>
  <c r="F32" i="9"/>
  <c r="E32" i="9"/>
  <c r="H31" i="9"/>
  <c r="G31" i="9"/>
  <c r="F31" i="9"/>
  <c r="E31" i="9"/>
  <c r="H30" i="9"/>
  <c r="G30" i="9"/>
  <c r="F30" i="9"/>
  <c r="E30" i="9"/>
  <c r="H29" i="9"/>
  <c r="G29" i="9"/>
  <c r="F29" i="9"/>
  <c r="E29" i="9"/>
  <c r="H28" i="9"/>
  <c r="G28" i="9"/>
  <c r="F28" i="9"/>
  <c r="E28" i="9"/>
  <c r="H27" i="9"/>
  <c r="G27" i="9"/>
  <c r="F27" i="9"/>
  <c r="E27" i="9"/>
  <c r="H26" i="9"/>
  <c r="G26" i="9"/>
  <c r="F26" i="9"/>
  <c r="E26" i="9"/>
  <c r="H25" i="9"/>
  <c r="G25" i="9"/>
  <c r="F25" i="9"/>
  <c r="E25" i="9"/>
  <c r="H24" i="9"/>
  <c r="G24" i="9"/>
  <c r="F24" i="9"/>
  <c r="E24" i="9"/>
  <c r="H23" i="9"/>
  <c r="G23" i="9"/>
  <c r="F23" i="9"/>
  <c r="E23" i="9"/>
  <c r="H22" i="9"/>
  <c r="G22" i="9"/>
  <c r="F22" i="9"/>
  <c r="E22" i="9"/>
  <c r="H21" i="9"/>
  <c r="G21" i="9"/>
  <c r="F21" i="9"/>
  <c r="E21" i="9"/>
  <c r="H20" i="9"/>
  <c r="G20" i="9"/>
  <c r="F20" i="9"/>
  <c r="E20" i="9"/>
  <c r="H19" i="9"/>
  <c r="G19" i="9"/>
  <c r="F19" i="9"/>
  <c r="E19" i="9"/>
  <c r="H18" i="9"/>
  <c r="G18" i="9"/>
  <c r="F18" i="9"/>
  <c r="E18" i="9"/>
  <c r="H17" i="9"/>
  <c r="G17" i="9"/>
  <c r="F17" i="9"/>
  <c r="E17" i="9"/>
  <c r="H16" i="9"/>
  <c r="G16" i="9"/>
  <c r="F16" i="9"/>
  <c r="E16" i="9"/>
  <c r="H15" i="9"/>
  <c r="G15" i="9"/>
  <c r="F15" i="9"/>
  <c r="E15" i="9"/>
  <c r="H14" i="9"/>
  <c r="G14" i="9"/>
  <c r="F14" i="9"/>
  <c r="E14" i="9"/>
  <c r="H13" i="9"/>
  <c r="G13" i="9"/>
  <c r="F13" i="9"/>
  <c r="E13" i="9"/>
  <c r="H12" i="9"/>
  <c r="G12" i="9"/>
  <c r="F12" i="9"/>
  <c r="E12" i="9"/>
  <c r="H11" i="9"/>
  <c r="G11" i="9"/>
  <c r="F11" i="9"/>
  <c r="E11" i="9"/>
  <c r="H10" i="9"/>
  <c r="G10" i="9"/>
  <c r="F10" i="9"/>
  <c r="E10" i="9"/>
  <c r="H9" i="9"/>
  <c r="G9" i="9"/>
  <c r="F9" i="9"/>
  <c r="E9"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P139" i="11"/>
  <c r="O139" i="11"/>
  <c r="N139" i="11"/>
  <c r="M139" i="11"/>
  <c r="L139" i="11"/>
  <c r="K139" i="11"/>
  <c r="J139" i="11"/>
  <c r="I139" i="11"/>
  <c r="H139" i="11"/>
  <c r="G139" i="11"/>
  <c r="Q139" i="11" s="1"/>
  <c r="F139" i="11"/>
  <c r="E139" i="11"/>
  <c r="D139" i="11"/>
  <c r="C139" i="11"/>
  <c r="R139" i="11" s="1"/>
  <c r="P138" i="11"/>
  <c r="O138" i="11"/>
  <c r="N138" i="11"/>
  <c r="M138" i="11"/>
  <c r="L138" i="11"/>
  <c r="K138" i="11"/>
  <c r="J138" i="11"/>
  <c r="I138" i="11"/>
  <c r="H138" i="11"/>
  <c r="G138" i="11"/>
  <c r="F138" i="11"/>
  <c r="E138" i="11"/>
  <c r="Q138" i="11" s="1"/>
  <c r="D138" i="11"/>
  <c r="C138" i="11"/>
  <c r="P137" i="11"/>
  <c r="O137" i="11"/>
  <c r="N137" i="11"/>
  <c r="M137" i="11"/>
  <c r="L137" i="11"/>
  <c r="K137" i="11"/>
  <c r="J137" i="11"/>
  <c r="I137" i="11"/>
  <c r="H137" i="11"/>
  <c r="G137" i="11"/>
  <c r="F137" i="11"/>
  <c r="E137" i="11"/>
  <c r="D137" i="11"/>
  <c r="C137" i="11"/>
  <c r="P136" i="11"/>
  <c r="O136" i="11"/>
  <c r="N136" i="11"/>
  <c r="M136" i="11"/>
  <c r="L136" i="11"/>
  <c r="K136" i="11"/>
  <c r="J136" i="11"/>
  <c r="I136" i="11"/>
  <c r="H136" i="11"/>
  <c r="G136" i="11"/>
  <c r="F136" i="11"/>
  <c r="E136" i="11"/>
  <c r="D136" i="11"/>
  <c r="C136" i="11"/>
  <c r="P135" i="11"/>
  <c r="O135" i="11"/>
  <c r="N135" i="11"/>
  <c r="M135" i="11"/>
  <c r="L135" i="11"/>
  <c r="K135" i="11"/>
  <c r="Q135" i="11" s="1"/>
  <c r="J135" i="11"/>
  <c r="I135" i="11"/>
  <c r="H135" i="11"/>
  <c r="G135" i="11"/>
  <c r="F135" i="11"/>
  <c r="E135" i="11"/>
  <c r="D135" i="11"/>
  <c r="C135" i="11"/>
  <c r="R135" i="11" s="1"/>
  <c r="P134" i="11"/>
  <c r="O134" i="11"/>
  <c r="N134" i="11"/>
  <c r="M134" i="11"/>
  <c r="L134" i="11"/>
  <c r="K134" i="11"/>
  <c r="J134" i="11"/>
  <c r="I134" i="11"/>
  <c r="H134" i="11"/>
  <c r="G134" i="11"/>
  <c r="F134" i="11"/>
  <c r="E134" i="11"/>
  <c r="Q134" i="11" s="1"/>
  <c r="D134" i="11"/>
  <c r="C134" i="11"/>
  <c r="R134" i="11" s="1"/>
  <c r="P133" i="11"/>
  <c r="O133" i="11"/>
  <c r="N133" i="11"/>
  <c r="M133" i="11"/>
  <c r="L133" i="11"/>
  <c r="K133" i="11"/>
  <c r="J133" i="11"/>
  <c r="I133" i="11"/>
  <c r="H133" i="11"/>
  <c r="G133" i="11"/>
  <c r="F133" i="11"/>
  <c r="E133" i="11"/>
  <c r="D133" i="11"/>
  <c r="C133" i="11"/>
  <c r="Q133" i="11" s="1"/>
  <c r="P132" i="11"/>
  <c r="O132" i="11"/>
  <c r="N132" i="11"/>
  <c r="M132" i="11"/>
  <c r="L132" i="11"/>
  <c r="K132" i="11"/>
  <c r="J132" i="11"/>
  <c r="I132" i="11"/>
  <c r="Q132" i="11" s="1"/>
  <c r="H132" i="11"/>
  <c r="G132" i="11"/>
  <c r="F132" i="11"/>
  <c r="E132" i="11"/>
  <c r="D132" i="11"/>
  <c r="C132" i="11"/>
  <c r="P131" i="11"/>
  <c r="O131" i="11"/>
  <c r="N131" i="11"/>
  <c r="M131" i="11"/>
  <c r="L131" i="11"/>
  <c r="K131" i="11"/>
  <c r="J131" i="11"/>
  <c r="I131" i="11"/>
  <c r="H131" i="11"/>
  <c r="G131" i="11"/>
  <c r="F131" i="11"/>
  <c r="E131" i="11"/>
  <c r="D131" i="11"/>
  <c r="C131" i="11"/>
  <c r="P130" i="11"/>
  <c r="O130" i="11"/>
  <c r="N130" i="11"/>
  <c r="M130" i="11"/>
  <c r="L130" i="11"/>
  <c r="K130" i="11"/>
  <c r="J130" i="11"/>
  <c r="I130" i="11"/>
  <c r="H130" i="11"/>
  <c r="G130" i="11"/>
  <c r="F130" i="11"/>
  <c r="E130" i="11"/>
  <c r="D130" i="11"/>
  <c r="C130" i="11"/>
  <c r="P129" i="11"/>
  <c r="O129" i="11"/>
  <c r="N129" i="11"/>
  <c r="M129" i="11"/>
  <c r="L129" i="11"/>
  <c r="K129" i="11"/>
  <c r="J129" i="11"/>
  <c r="I129" i="11"/>
  <c r="H129" i="11"/>
  <c r="G129" i="11"/>
  <c r="F129" i="11"/>
  <c r="E129" i="11"/>
  <c r="D129" i="11"/>
  <c r="C129" i="11"/>
  <c r="Q129" i="11" s="1"/>
  <c r="P128" i="11"/>
  <c r="O128" i="11"/>
  <c r="N128" i="11"/>
  <c r="M128" i="11"/>
  <c r="L128" i="11"/>
  <c r="K128" i="11"/>
  <c r="J128" i="11"/>
  <c r="I128" i="11"/>
  <c r="H128" i="11"/>
  <c r="G128" i="11"/>
  <c r="F128" i="11"/>
  <c r="E128" i="11"/>
  <c r="D128" i="11"/>
  <c r="C128" i="11"/>
  <c r="P127" i="11"/>
  <c r="O127" i="11"/>
  <c r="N127" i="11"/>
  <c r="M127" i="11"/>
  <c r="L127" i="11"/>
  <c r="K127" i="11"/>
  <c r="J127" i="11"/>
  <c r="I127" i="11"/>
  <c r="H127" i="11"/>
  <c r="G127" i="11"/>
  <c r="F127" i="11"/>
  <c r="E127" i="11"/>
  <c r="D127" i="11"/>
  <c r="C127" i="11"/>
  <c r="P126" i="11"/>
  <c r="O126" i="11"/>
  <c r="N126" i="11"/>
  <c r="M126" i="11"/>
  <c r="L126" i="11"/>
  <c r="K126" i="11"/>
  <c r="J126" i="11"/>
  <c r="I126" i="11"/>
  <c r="H126" i="11"/>
  <c r="G126" i="11"/>
  <c r="F126" i="11"/>
  <c r="E126" i="11"/>
  <c r="R126" i="11" s="1"/>
  <c r="D126" i="11"/>
  <c r="C126" i="11"/>
  <c r="P125" i="11"/>
  <c r="O125" i="11"/>
  <c r="N125" i="11"/>
  <c r="M125" i="11"/>
  <c r="L125" i="11"/>
  <c r="K125" i="11"/>
  <c r="J125" i="11"/>
  <c r="I125" i="11"/>
  <c r="H125" i="11"/>
  <c r="G125" i="11"/>
  <c r="F125" i="11"/>
  <c r="E125" i="11"/>
  <c r="D125" i="11"/>
  <c r="C125" i="11"/>
  <c r="Q125" i="11" s="1"/>
  <c r="P124" i="11"/>
  <c r="O124" i="11"/>
  <c r="N124" i="11"/>
  <c r="M124" i="11"/>
  <c r="L124" i="11"/>
  <c r="K124" i="11"/>
  <c r="J124" i="11"/>
  <c r="I124" i="11"/>
  <c r="H124" i="11"/>
  <c r="G124" i="11"/>
  <c r="F124" i="11"/>
  <c r="E124" i="11"/>
  <c r="D124" i="11"/>
  <c r="C124" i="11"/>
  <c r="P123" i="11"/>
  <c r="O123" i="11"/>
  <c r="N123" i="11"/>
  <c r="M123" i="11"/>
  <c r="L123" i="11"/>
  <c r="K123" i="11"/>
  <c r="J123" i="11"/>
  <c r="I123" i="11"/>
  <c r="H123" i="11"/>
  <c r="G123" i="11"/>
  <c r="F123" i="11"/>
  <c r="E123" i="11"/>
  <c r="D123" i="11"/>
  <c r="C123" i="11"/>
  <c r="P122" i="11"/>
  <c r="O122" i="11"/>
  <c r="N122" i="11"/>
  <c r="M122" i="11"/>
  <c r="L122" i="11"/>
  <c r="K122" i="11"/>
  <c r="J122" i="11"/>
  <c r="I122" i="11"/>
  <c r="H122" i="11"/>
  <c r="G122" i="11"/>
  <c r="F122" i="11"/>
  <c r="E122" i="11"/>
  <c r="Q122" i="11" s="1"/>
  <c r="D122" i="11"/>
  <c r="C122" i="11"/>
  <c r="R122" i="11" s="1"/>
  <c r="P121" i="11"/>
  <c r="O121" i="11"/>
  <c r="N121" i="11"/>
  <c r="M121" i="11"/>
  <c r="L121" i="11"/>
  <c r="K121" i="11"/>
  <c r="J121" i="11"/>
  <c r="I121" i="11"/>
  <c r="H121" i="11"/>
  <c r="G121" i="11"/>
  <c r="F121" i="11"/>
  <c r="E121" i="11"/>
  <c r="D121" i="11"/>
  <c r="C121" i="11"/>
  <c r="Q121" i="11" s="1"/>
  <c r="P120" i="11"/>
  <c r="O120" i="11"/>
  <c r="N120" i="11"/>
  <c r="M120" i="11"/>
  <c r="L120" i="11"/>
  <c r="K120" i="11"/>
  <c r="J120" i="11"/>
  <c r="I120" i="11"/>
  <c r="H120" i="11"/>
  <c r="G120" i="11"/>
  <c r="F120" i="11"/>
  <c r="E120" i="11"/>
  <c r="D120" i="11"/>
  <c r="C120" i="11"/>
  <c r="P119" i="11"/>
  <c r="O119" i="11"/>
  <c r="N119" i="11"/>
  <c r="M119" i="11"/>
  <c r="L119" i="11"/>
  <c r="K119" i="11"/>
  <c r="J119" i="11"/>
  <c r="I119" i="11"/>
  <c r="H119" i="11"/>
  <c r="G119" i="11"/>
  <c r="F119" i="11"/>
  <c r="E119" i="11"/>
  <c r="D119" i="11"/>
  <c r="C119" i="11"/>
  <c r="P118" i="11"/>
  <c r="O118" i="11"/>
  <c r="N118" i="11"/>
  <c r="M118" i="11"/>
  <c r="L118" i="11"/>
  <c r="K118" i="11"/>
  <c r="J118" i="11"/>
  <c r="I118" i="11"/>
  <c r="H118" i="11"/>
  <c r="G118" i="11"/>
  <c r="F118" i="11"/>
  <c r="E118" i="11"/>
  <c r="D118" i="11"/>
  <c r="C118" i="11"/>
  <c r="R118" i="11" s="1"/>
  <c r="P117" i="11"/>
  <c r="O117" i="11"/>
  <c r="N117" i="11"/>
  <c r="M117" i="11"/>
  <c r="L117" i="11"/>
  <c r="K117" i="11"/>
  <c r="J117" i="11"/>
  <c r="I117" i="11"/>
  <c r="H117" i="11"/>
  <c r="G117" i="11"/>
  <c r="F117" i="11"/>
  <c r="E117" i="11"/>
  <c r="D117" i="11"/>
  <c r="C117" i="11"/>
  <c r="Q117" i="11" s="1"/>
  <c r="P116" i="11"/>
  <c r="O116" i="11"/>
  <c r="N116" i="11"/>
  <c r="M116" i="11"/>
  <c r="L116" i="11"/>
  <c r="K116" i="11"/>
  <c r="J116" i="11"/>
  <c r="I116" i="11"/>
  <c r="Q116" i="11" s="1"/>
  <c r="H116" i="11"/>
  <c r="G116" i="11"/>
  <c r="F116" i="11"/>
  <c r="E116" i="11"/>
  <c r="D116" i="11"/>
  <c r="C116" i="11"/>
  <c r="P115" i="11"/>
  <c r="O115" i="11"/>
  <c r="N115" i="11"/>
  <c r="M115" i="11"/>
  <c r="L115" i="11"/>
  <c r="K115" i="11"/>
  <c r="J115" i="11"/>
  <c r="I115" i="11"/>
  <c r="H115" i="11"/>
  <c r="G115" i="11"/>
  <c r="F115" i="11"/>
  <c r="E115" i="11"/>
  <c r="D115" i="11"/>
  <c r="C115" i="11"/>
  <c r="P114" i="11"/>
  <c r="O114" i="11"/>
  <c r="N114" i="11"/>
  <c r="M114" i="11"/>
  <c r="L114" i="11"/>
  <c r="K114" i="11"/>
  <c r="J114" i="11"/>
  <c r="I114" i="11"/>
  <c r="H114" i="11"/>
  <c r="G114" i="11"/>
  <c r="F114" i="11"/>
  <c r="E114" i="11"/>
  <c r="Q114" i="11" s="1"/>
  <c r="D114" i="11"/>
  <c r="C114" i="11"/>
  <c r="P113" i="11"/>
  <c r="O113" i="11"/>
  <c r="N113" i="11"/>
  <c r="M113" i="11"/>
  <c r="L113" i="11"/>
  <c r="K113" i="11"/>
  <c r="R113" i="11" s="1"/>
  <c r="J113" i="11"/>
  <c r="I113" i="11"/>
  <c r="H113" i="11"/>
  <c r="G113" i="11"/>
  <c r="F113" i="11"/>
  <c r="E113" i="11"/>
  <c r="D113" i="11"/>
  <c r="C113" i="11"/>
  <c r="Q113" i="11" s="1"/>
  <c r="P112" i="11"/>
  <c r="O112" i="11"/>
  <c r="N112" i="11"/>
  <c r="M112" i="11"/>
  <c r="L112" i="11"/>
  <c r="K112" i="11"/>
  <c r="J112" i="11"/>
  <c r="I112" i="11"/>
  <c r="Q112" i="11" s="1"/>
  <c r="H112" i="11"/>
  <c r="G112" i="11"/>
  <c r="F112" i="11"/>
  <c r="E112" i="11"/>
  <c r="D112" i="11"/>
  <c r="C112" i="11"/>
  <c r="P111" i="11"/>
  <c r="O111" i="11"/>
  <c r="N111" i="11"/>
  <c r="M111" i="11"/>
  <c r="L111" i="11"/>
  <c r="K111" i="11"/>
  <c r="J111" i="11"/>
  <c r="I111" i="11"/>
  <c r="H111" i="11"/>
  <c r="G111" i="11"/>
  <c r="Q111" i="11" s="1"/>
  <c r="F111" i="11"/>
  <c r="E111" i="11"/>
  <c r="D111" i="11"/>
  <c r="C111" i="11"/>
  <c r="P110" i="11"/>
  <c r="O110" i="11"/>
  <c r="N110" i="11"/>
  <c r="M110" i="11"/>
  <c r="L110" i="11"/>
  <c r="K110" i="11"/>
  <c r="J110" i="11"/>
  <c r="I110" i="11"/>
  <c r="H110" i="11"/>
  <c r="G110" i="11"/>
  <c r="F110" i="11"/>
  <c r="E110" i="11"/>
  <c r="Q110" i="11" s="1"/>
  <c r="D110" i="11"/>
  <c r="C110" i="11"/>
  <c r="R110" i="11" s="1"/>
  <c r="P109" i="11"/>
  <c r="O109" i="11"/>
  <c r="N109" i="11"/>
  <c r="M109" i="11"/>
  <c r="L109" i="11"/>
  <c r="K109" i="11"/>
  <c r="J109" i="11"/>
  <c r="I109" i="11"/>
  <c r="H109" i="11"/>
  <c r="G109" i="11"/>
  <c r="F109" i="11"/>
  <c r="E109" i="11"/>
  <c r="D109" i="11"/>
  <c r="C109" i="11"/>
  <c r="R109" i="11" s="1"/>
  <c r="P108" i="11"/>
  <c r="O108" i="11"/>
  <c r="N108" i="11"/>
  <c r="M108" i="11"/>
  <c r="L108" i="11"/>
  <c r="K108" i="11"/>
  <c r="J108" i="11"/>
  <c r="I108" i="11"/>
  <c r="Q108" i="11" s="1"/>
  <c r="H108" i="11"/>
  <c r="G108" i="11"/>
  <c r="F108" i="11"/>
  <c r="E108" i="11"/>
  <c r="D108" i="11"/>
  <c r="C108" i="11"/>
  <c r="P107" i="11"/>
  <c r="O107" i="11"/>
  <c r="N107" i="11"/>
  <c r="M107" i="11"/>
  <c r="L107" i="11"/>
  <c r="K107" i="11"/>
  <c r="J107" i="11"/>
  <c r="I107" i="11"/>
  <c r="H107" i="11"/>
  <c r="G107" i="11"/>
  <c r="Q107" i="11" s="1"/>
  <c r="F107" i="11"/>
  <c r="E107" i="11"/>
  <c r="D107" i="11"/>
  <c r="C107" i="11"/>
  <c r="P106" i="11"/>
  <c r="O106" i="11"/>
  <c r="N106" i="11"/>
  <c r="M106" i="11"/>
  <c r="L106" i="11"/>
  <c r="K106" i="11"/>
  <c r="J106" i="11"/>
  <c r="I106" i="11"/>
  <c r="H106" i="11"/>
  <c r="G106" i="11"/>
  <c r="F106" i="11"/>
  <c r="E106" i="11"/>
  <c r="Q106" i="11" s="1"/>
  <c r="D106" i="11"/>
  <c r="C106" i="11"/>
  <c r="P105" i="11"/>
  <c r="O105" i="11"/>
  <c r="N105" i="11"/>
  <c r="M105" i="11"/>
  <c r="L105" i="11"/>
  <c r="K105" i="11"/>
  <c r="J105" i="11"/>
  <c r="I105" i="11"/>
  <c r="H105" i="11"/>
  <c r="G105" i="11"/>
  <c r="F105" i="11"/>
  <c r="E105" i="11"/>
  <c r="D105" i="11"/>
  <c r="C105" i="11"/>
  <c r="R105" i="11" s="1"/>
  <c r="P104" i="11"/>
  <c r="O104" i="11"/>
  <c r="N104" i="11"/>
  <c r="M104" i="11"/>
  <c r="L104" i="11"/>
  <c r="K104" i="11"/>
  <c r="J104" i="11"/>
  <c r="I104" i="11"/>
  <c r="Q104" i="11" s="1"/>
  <c r="H104" i="11"/>
  <c r="G104" i="11"/>
  <c r="F104" i="11"/>
  <c r="E104" i="11"/>
  <c r="D104" i="11"/>
  <c r="C104" i="11"/>
  <c r="P103" i="11"/>
  <c r="O103" i="11"/>
  <c r="N103" i="11"/>
  <c r="M103" i="11"/>
  <c r="L103" i="11"/>
  <c r="K103" i="11"/>
  <c r="J103" i="11"/>
  <c r="I103" i="11"/>
  <c r="H103" i="11"/>
  <c r="G103" i="11"/>
  <c r="Q103" i="11" s="1"/>
  <c r="F103" i="11"/>
  <c r="E103" i="11"/>
  <c r="D103" i="11"/>
  <c r="C103" i="11"/>
  <c r="P102" i="11"/>
  <c r="O102" i="11"/>
  <c r="N102" i="11"/>
  <c r="M102" i="11"/>
  <c r="L102" i="11"/>
  <c r="K102" i="11"/>
  <c r="J102" i="11"/>
  <c r="I102" i="11"/>
  <c r="H102" i="11"/>
  <c r="G102" i="11"/>
  <c r="F102" i="11"/>
  <c r="E102" i="11"/>
  <c r="D102" i="11"/>
  <c r="C102" i="11"/>
  <c r="R102" i="11" s="1"/>
  <c r="P101" i="11"/>
  <c r="O101" i="11"/>
  <c r="N101" i="11"/>
  <c r="M101" i="11"/>
  <c r="L101" i="11"/>
  <c r="K101" i="11"/>
  <c r="J101" i="11"/>
  <c r="I101" i="11"/>
  <c r="H101" i="11"/>
  <c r="G101" i="11"/>
  <c r="F101" i="11"/>
  <c r="E101" i="11"/>
  <c r="D101" i="11"/>
  <c r="C101" i="11"/>
  <c r="R101" i="11" s="1"/>
  <c r="P100" i="11"/>
  <c r="O100" i="11"/>
  <c r="N100" i="11"/>
  <c r="M100" i="11"/>
  <c r="L100" i="11"/>
  <c r="K100" i="11"/>
  <c r="J100" i="11"/>
  <c r="I100" i="11"/>
  <c r="H100" i="11"/>
  <c r="G100" i="11"/>
  <c r="F100" i="11"/>
  <c r="E100" i="11"/>
  <c r="D100" i="11"/>
  <c r="Q100" i="11" s="1"/>
  <c r="C100" i="11"/>
  <c r="R100" i="11" s="1"/>
  <c r="P99" i="11"/>
  <c r="O99" i="11"/>
  <c r="N99" i="11"/>
  <c r="M99" i="11"/>
  <c r="L99" i="11"/>
  <c r="K99" i="11"/>
  <c r="J99" i="11"/>
  <c r="I99" i="11"/>
  <c r="H99" i="11"/>
  <c r="G99" i="11"/>
  <c r="Q99" i="11" s="1"/>
  <c r="F99" i="11"/>
  <c r="E99" i="11"/>
  <c r="D99" i="11"/>
  <c r="C99" i="11"/>
  <c r="R99" i="11" s="1"/>
  <c r="P98" i="11"/>
  <c r="O98" i="11"/>
  <c r="N98" i="11"/>
  <c r="M98" i="11"/>
  <c r="L98" i="11"/>
  <c r="K98" i="11"/>
  <c r="J98" i="11"/>
  <c r="I98" i="11"/>
  <c r="H98" i="11"/>
  <c r="G98" i="11"/>
  <c r="F98" i="11"/>
  <c r="E98" i="11"/>
  <c r="D98" i="11"/>
  <c r="C98" i="11"/>
  <c r="P97" i="11"/>
  <c r="O97" i="11"/>
  <c r="N97" i="11"/>
  <c r="M97" i="11"/>
  <c r="L97" i="11"/>
  <c r="K97" i="11"/>
  <c r="J97" i="11"/>
  <c r="I97" i="11"/>
  <c r="H97" i="11"/>
  <c r="G97" i="11"/>
  <c r="F97" i="11"/>
  <c r="E97" i="11"/>
  <c r="D97" i="11"/>
  <c r="C97" i="11"/>
  <c r="P96" i="11"/>
  <c r="O96" i="11"/>
  <c r="N96" i="11"/>
  <c r="M96" i="11"/>
  <c r="L96" i="11"/>
  <c r="K96" i="11"/>
  <c r="J96" i="11"/>
  <c r="I96" i="11"/>
  <c r="H96" i="11"/>
  <c r="G96" i="11"/>
  <c r="F96" i="11"/>
  <c r="E96" i="11"/>
  <c r="D96" i="11"/>
  <c r="C96" i="11"/>
  <c r="P95" i="11"/>
  <c r="O95" i="11"/>
  <c r="N95" i="11"/>
  <c r="M95" i="11"/>
  <c r="L95" i="11"/>
  <c r="K95" i="11"/>
  <c r="J95" i="11"/>
  <c r="I95" i="11"/>
  <c r="H95" i="11"/>
  <c r="G95" i="11"/>
  <c r="F95" i="11"/>
  <c r="E95" i="11"/>
  <c r="D95" i="11"/>
  <c r="C95" i="11"/>
  <c r="R95" i="11" s="1"/>
  <c r="P94" i="11"/>
  <c r="O94" i="11"/>
  <c r="N94" i="11"/>
  <c r="M94" i="11"/>
  <c r="L94" i="11"/>
  <c r="K94" i="11"/>
  <c r="J94" i="11"/>
  <c r="I94" i="11"/>
  <c r="H94" i="11"/>
  <c r="G94" i="11"/>
  <c r="F94" i="11"/>
  <c r="E94" i="11"/>
  <c r="D94" i="11"/>
  <c r="C94" i="11"/>
  <c r="P93" i="11"/>
  <c r="O93" i="11"/>
  <c r="N93" i="11"/>
  <c r="M93" i="11"/>
  <c r="L93" i="11"/>
  <c r="K93" i="11"/>
  <c r="J93" i="11"/>
  <c r="I93" i="11"/>
  <c r="H93" i="11"/>
  <c r="G93" i="11"/>
  <c r="F93" i="11"/>
  <c r="E93" i="11"/>
  <c r="D93" i="11"/>
  <c r="D140" i="11" s="1"/>
  <c r="C93" i="11"/>
  <c r="Q98" i="11"/>
  <c r="Q118" i="11"/>
  <c r="Q95"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T1048576" i="11"/>
  <c r="B58" i="11"/>
  <c r="T6" i="8"/>
  <c r="U6" i="8"/>
  <c r="T7" i="8"/>
  <c r="U7" i="8"/>
  <c r="T8" i="8"/>
  <c r="U8" i="8"/>
  <c r="T9" i="8"/>
  <c r="U9" i="8"/>
  <c r="T10" i="8"/>
  <c r="U10" i="8"/>
  <c r="T11" i="8"/>
  <c r="U11" i="8"/>
  <c r="T12" i="8"/>
  <c r="U12" i="8"/>
  <c r="T14" i="8"/>
  <c r="U14" i="8"/>
  <c r="T15" i="8"/>
  <c r="U15" i="8"/>
  <c r="T16" i="8"/>
  <c r="U16" i="8"/>
  <c r="T17" i="8"/>
  <c r="U17" i="8"/>
  <c r="T18" i="8"/>
  <c r="U18" i="8"/>
  <c r="T19" i="8"/>
  <c r="U19" i="8"/>
  <c r="T20" i="8"/>
  <c r="U20" i="8"/>
  <c r="T22" i="8"/>
  <c r="U22" i="8"/>
  <c r="T23" i="8"/>
  <c r="U23" i="8"/>
  <c r="T24" i="8"/>
  <c r="U24" i="8"/>
  <c r="T25" i="8"/>
  <c r="U25" i="8"/>
  <c r="T26" i="8"/>
  <c r="U26" i="8"/>
  <c r="T27" i="8"/>
  <c r="U27" i="8"/>
  <c r="T28" i="8"/>
  <c r="U28" i="8"/>
  <c r="T29" i="8"/>
  <c r="U29" i="8"/>
  <c r="T30" i="8"/>
  <c r="U30" i="8"/>
  <c r="T32" i="8"/>
  <c r="U32" i="8"/>
  <c r="T33" i="8"/>
  <c r="U33" i="8"/>
  <c r="T34" i="8"/>
  <c r="U34" i="8"/>
  <c r="T35" i="8"/>
  <c r="U35" i="8"/>
  <c r="T36" i="8"/>
  <c r="U36" i="8"/>
  <c r="T37" i="8"/>
  <c r="U37" i="8"/>
  <c r="T38" i="8"/>
  <c r="U38" i="8"/>
  <c r="T40" i="8"/>
  <c r="U40" i="8"/>
  <c r="T41" i="8"/>
  <c r="U41" i="8"/>
  <c r="T42" i="8"/>
  <c r="U42" i="8"/>
  <c r="T43" i="8"/>
  <c r="U43" i="8"/>
  <c r="T44" i="8"/>
  <c r="U44" i="8"/>
  <c r="T46" i="8"/>
  <c r="U46" i="8"/>
  <c r="T47" i="8"/>
  <c r="U47" i="8"/>
  <c r="T48" i="8"/>
  <c r="U48" i="8"/>
  <c r="T49" i="8"/>
  <c r="U49" i="8"/>
  <c r="T51" i="8"/>
  <c r="U51" i="8"/>
  <c r="T52" i="8"/>
  <c r="U52" i="8"/>
  <c r="T53" i="8"/>
  <c r="U53" i="8"/>
  <c r="T54" i="8"/>
  <c r="U54" i="8"/>
  <c r="T55" i="8"/>
  <c r="U55" i="8"/>
  <c r="T56" i="8"/>
  <c r="U56" i="8"/>
  <c r="T57" i="8"/>
  <c r="U57" i="8"/>
  <c r="T58" i="8"/>
  <c r="U58" i="8"/>
  <c r="T59" i="8"/>
  <c r="U59" i="8"/>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X34" i="5" s="1"/>
  <c r="U35" i="4"/>
  <c r="U36" i="4"/>
  <c r="U37" i="4"/>
  <c r="U38" i="4"/>
  <c r="U39" i="4"/>
  <c r="U40" i="4"/>
  <c r="U41" i="4"/>
  <c r="U42" i="4"/>
  <c r="X42" i="5" s="1"/>
  <c r="U43" i="4"/>
  <c r="U44" i="4"/>
  <c r="X44" i="5" s="1"/>
  <c r="U45" i="4"/>
  <c r="U46" i="4"/>
  <c r="U47" i="4"/>
  <c r="X47" i="5" s="1"/>
  <c r="U48" i="4"/>
  <c r="X48" i="5" s="1"/>
  <c r="U49" i="4"/>
  <c r="U50" i="4"/>
  <c r="X50" i="5" s="1"/>
  <c r="U51" i="4"/>
  <c r="X51" i="5" s="1"/>
  <c r="V52" i="2"/>
  <c r="S59" i="8"/>
  <c r="R59" i="8"/>
  <c r="Q59" i="8"/>
  <c r="P59" i="8"/>
  <c r="O59" i="8"/>
  <c r="N59" i="8"/>
  <c r="M59" i="8"/>
  <c r="L59" i="8"/>
  <c r="K59" i="8"/>
  <c r="J59" i="8"/>
  <c r="I59" i="8"/>
  <c r="H59" i="8"/>
  <c r="G59" i="8"/>
  <c r="F59" i="8"/>
  <c r="E59" i="8"/>
  <c r="D59" i="8"/>
  <c r="C59" i="8"/>
  <c r="B59" i="8"/>
  <c r="S58" i="8"/>
  <c r="R58" i="8"/>
  <c r="Q58" i="8"/>
  <c r="P58" i="8"/>
  <c r="O58" i="8"/>
  <c r="N58" i="8"/>
  <c r="M58" i="8"/>
  <c r="L58" i="8"/>
  <c r="K58" i="8"/>
  <c r="J58" i="8"/>
  <c r="I58" i="8"/>
  <c r="H58" i="8"/>
  <c r="G58" i="8"/>
  <c r="F58" i="8"/>
  <c r="E58" i="8"/>
  <c r="D58" i="8"/>
  <c r="C58" i="8"/>
  <c r="B58" i="8"/>
  <c r="S57" i="8"/>
  <c r="R57" i="8"/>
  <c r="Q57" i="8"/>
  <c r="P57" i="8"/>
  <c r="O57" i="8"/>
  <c r="N57" i="8"/>
  <c r="M57" i="8"/>
  <c r="L57" i="8"/>
  <c r="K57" i="8"/>
  <c r="J57" i="8"/>
  <c r="I57" i="8"/>
  <c r="H57" i="8"/>
  <c r="G57" i="8"/>
  <c r="F57" i="8"/>
  <c r="E57" i="8"/>
  <c r="D57" i="8"/>
  <c r="C57" i="8"/>
  <c r="B57" i="8"/>
  <c r="S56" i="8"/>
  <c r="R56" i="8"/>
  <c r="Q56" i="8"/>
  <c r="P56" i="8"/>
  <c r="O56" i="8"/>
  <c r="N56" i="8"/>
  <c r="M56" i="8"/>
  <c r="L56" i="8"/>
  <c r="K56" i="8"/>
  <c r="J56" i="8"/>
  <c r="I56" i="8"/>
  <c r="H56" i="8"/>
  <c r="G56" i="8"/>
  <c r="F56" i="8"/>
  <c r="E56" i="8"/>
  <c r="D56" i="8"/>
  <c r="C56" i="8"/>
  <c r="B56" i="8"/>
  <c r="S55" i="8"/>
  <c r="R55" i="8"/>
  <c r="Q55" i="8"/>
  <c r="P55" i="8"/>
  <c r="O55" i="8"/>
  <c r="N55" i="8"/>
  <c r="M55" i="8"/>
  <c r="L55" i="8"/>
  <c r="K55" i="8"/>
  <c r="J55" i="8"/>
  <c r="I55" i="8"/>
  <c r="H55" i="8"/>
  <c r="G55" i="8"/>
  <c r="F55" i="8"/>
  <c r="E55" i="8"/>
  <c r="D55" i="8"/>
  <c r="C55" i="8"/>
  <c r="B55" i="8"/>
  <c r="S54" i="8"/>
  <c r="R54" i="8"/>
  <c r="Q54" i="8"/>
  <c r="P54" i="8"/>
  <c r="O54" i="8"/>
  <c r="N54" i="8"/>
  <c r="M54" i="8"/>
  <c r="L54" i="8"/>
  <c r="K54" i="8"/>
  <c r="J54" i="8"/>
  <c r="I54" i="8"/>
  <c r="H54" i="8"/>
  <c r="G54" i="8"/>
  <c r="F54" i="8"/>
  <c r="E54" i="8"/>
  <c r="D54" i="8"/>
  <c r="C54" i="8"/>
  <c r="B54" i="8"/>
  <c r="S53" i="8"/>
  <c r="R53" i="8"/>
  <c r="Q53" i="8"/>
  <c r="P53" i="8"/>
  <c r="O53" i="8"/>
  <c r="N53" i="8"/>
  <c r="M53" i="8"/>
  <c r="L53" i="8"/>
  <c r="K53" i="8"/>
  <c r="J53" i="8"/>
  <c r="I53" i="8"/>
  <c r="H53" i="8"/>
  <c r="G53" i="8"/>
  <c r="F53" i="8"/>
  <c r="E53" i="8"/>
  <c r="D53" i="8"/>
  <c r="C53" i="8"/>
  <c r="B53" i="8"/>
  <c r="S52" i="8"/>
  <c r="R52" i="8"/>
  <c r="Q52" i="8"/>
  <c r="P52" i="8"/>
  <c r="O52" i="8"/>
  <c r="N52" i="8"/>
  <c r="M52" i="8"/>
  <c r="L52" i="8"/>
  <c r="K52" i="8"/>
  <c r="J52" i="8"/>
  <c r="I52" i="8"/>
  <c r="H52" i="8"/>
  <c r="G52" i="8"/>
  <c r="F52" i="8"/>
  <c r="E52" i="8"/>
  <c r="D52" i="8"/>
  <c r="C52" i="8"/>
  <c r="B52" i="8"/>
  <c r="S51" i="8"/>
  <c r="R51" i="8"/>
  <c r="Q51" i="8"/>
  <c r="P51" i="8"/>
  <c r="O51" i="8"/>
  <c r="N51" i="8"/>
  <c r="M51" i="8"/>
  <c r="L51" i="8"/>
  <c r="K51" i="8"/>
  <c r="J51" i="8"/>
  <c r="I51" i="8"/>
  <c r="H51" i="8"/>
  <c r="G51" i="8"/>
  <c r="F51" i="8"/>
  <c r="E51" i="8"/>
  <c r="D51" i="8"/>
  <c r="C51" i="8"/>
  <c r="B51" i="8"/>
  <c r="S49" i="8"/>
  <c r="R49" i="8"/>
  <c r="Q49" i="8"/>
  <c r="P49" i="8"/>
  <c r="O49" i="8"/>
  <c r="N49" i="8"/>
  <c r="M49" i="8"/>
  <c r="L49" i="8"/>
  <c r="K49" i="8"/>
  <c r="J49" i="8"/>
  <c r="I49" i="8"/>
  <c r="H49" i="8"/>
  <c r="G49" i="8"/>
  <c r="F49" i="8"/>
  <c r="E49" i="8"/>
  <c r="D49" i="8"/>
  <c r="C49" i="8"/>
  <c r="B49" i="8"/>
  <c r="S48" i="8"/>
  <c r="R48" i="8"/>
  <c r="Q48" i="8"/>
  <c r="P48" i="8"/>
  <c r="O48" i="8"/>
  <c r="N48" i="8"/>
  <c r="M48" i="8"/>
  <c r="L48" i="8"/>
  <c r="K48" i="8"/>
  <c r="J48" i="8"/>
  <c r="I48" i="8"/>
  <c r="H48" i="8"/>
  <c r="G48" i="8"/>
  <c r="F48" i="8"/>
  <c r="E48" i="8"/>
  <c r="D48" i="8"/>
  <c r="C48" i="8"/>
  <c r="B48" i="8"/>
  <c r="S47" i="8"/>
  <c r="R47" i="8"/>
  <c r="Q47" i="8"/>
  <c r="P47" i="8"/>
  <c r="O47" i="8"/>
  <c r="N47" i="8"/>
  <c r="M47" i="8"/>
  <c r="L47" i="8"/>
  <c r="K47" i="8"/>
  <c r="J47" i="8"/>
  <c r="I47" i="8"/>
  <c r="H47" i="8"/>
  <c r="G47" i="8"/>
  <c r="F47" i="8"/>
  <c r="E47" i="8"/>
  <c r="D47" i="8"/>
  <c r="C47" i="8"/>
  <c r="B47" i="8"/>
  <c r="S46" i="8"/>
  <c r="R46" i="8"/>
  <c r="Q46" i="8"/>
  <c r="P46" i="8"/>
  <c r="O46" i="8"/>
  <c r="N46" i="8"/>
  <c r="M46" i="8"/>
  <c r="L46" i="8"/>
  <c r="K46" i="8"/>
  <c r="J46" i="8"/>
  <c r="I46" i="8"/>
  <c r="H46" i="8"/>
  <c r="G46" i="8"/>
  <c r="F46" i="8"/>
  <c r="E46" i="8"/>
  <c r="D46" i="8"/>
  <c r="C46" i="8"/>
  <c r="B46" i="8"/>
  <c r="S44" i="8"/>
  <c r="R44" i="8"/>
  <c r="Q44" i="8"/>
  <c r="P44" i="8"/>
  <c r="O44" i="8"/>
  <c r="N44" i="8"/>
  <c r="M44" i="8"/>
  <c r="L44" i="8"/>
  <c r="K44" i="8"/>
  <c r="J44" i="8"/>
  <c r="I44" i="8"/>
  <c r="H44" i="8"/>
  <c r="G44" i="8"/>
  <c r="F44" i="8"/>
  <c r="E44" i="8"/>
  <c r="D44" i="8"/>
  <c r="C44" i="8"/>
  <c r="B44" i="8"/>
  <c r="S43" i="8"/>
  <c r="R43" i="8"/>
  <c r="Q43" i="8"/>
  <c r="P43" i="8"/>
  <c r="O43" i="8"/>
  <c r="N43" i="8"/>
  <c r="M43" i="8"/>
  <c r="L43" i="8"/>
  <c r="K43" i="8"/>
  <c r="J43" i="8"/>
  <c r="I43" i="8"/>
  <c r="H43" i="8"/>
  <c r="G43" i="8"/>
  <c r="F43" i="8"/>
  <c r="E43" i="8"/>
  <c r="D43" i="8"/>
  <c r="C43" i="8"/>
  <c r="B43" i="8"/>
  <c r="S42" i="8"/>
  <c r="R42" i="8"/>
  <c r="Q42" i="8"/>
  <c r="P42" i="8"/>
  <c r="O42" i="8"/>
  <c r="N42" i="8"/>
  <c r="M42" i="8"/>
  <c r="L42" i="8"/>
  <c r="K42" i="8"/>
  <c r="J42" i="8"/>
  <c r="I42" i="8"/>
  <c r="H42" i="8"/>
  <c r="G42" i="8"/>
  <c r="F42" i="8"/>
  <c r="E42" i="8"/>
  <c r="D42" i="8"/>
  <c r="C42" i="8"/>
  <c r="B42" i="8"/>
  <c r="S41" i="8"/>
  <c r="R41" i="8"/>
  <c r="Q41" i="8"/>
  <c r="P41" i="8"/>
  <c r="O41" i="8"/>
  <c r="N41" i="8"/>
  <c r="M41" i="8"/>
  <c r="L41" i="8"/>
  <c r="K41" i="8"/>
  <c r="J41" i="8"/>
  <c r="I41" i="8"/>
  <c r="H41" i="8"/>
  <c r="G41" i="8"/>
  <c r="F41" i="8"/>
  <c r="E41" i="8"/>
  <c r="D41" i="8"/>
  <c r="C41" i="8"/>
  <c r="B41" i="8"/>
  <c r="S40" i="8"/>
  <c r="R40" i="8"/>
  <c r="Q40" i="8"/>
  <c r="P40" i="8"/>
  <c r="O40" i="8"/>
  <c r="N40" i="8"/>
  <c r="M40" i="8"/>
  <c r="L40" i="8"/>
  <c r="K40" i="8"/>
  <c r="J40" i="8"/>
  <c r="I40" i="8"/>
  <c r="H40" i="8"/>
  <c r="G40" i="8"/>
  <c r="F40" i="8"/>
  <c r="E40" i="8"/>
  <c r="D40" i="8"/>
  <c r="C40" i="8"/>
  <c r="B40" i="8"/>
  <c r="S38" i="8"/>
  <c r="R38" i="8"/>
  <c r="Q38" i="8"/>
  <c r="P38" i="8"/>
  <c r="O38" i="8"/>
  <c r="N38" i="8"/>
  <c r="M38" i="8"/>
  <c r="L38" i="8"/>
  <c r="K38" i="8"/>
  <c r="J38" i="8"/>
  <c r="I38" i="8"/>
  <c r="H38" i="8"/>
  <c r="G38" i="8"/>
  <c r="F38" i="8"/>
  <c r="E38" i="8"/>
  <c r="D38" i="8"/>
  <c r="C38" i="8"/>
  <c r="B38" i="8"/>
  <c r="S37" i="8"/>
  <c r="R37" i="8"/>
  <c r="Q37" i="8"/>
  <c r="P37" i="8"/>
  <c r="O37" i="8"/>
  <c r="N37" i="8"/>
  <c r="M37" i="8"/>
  <c r="L37" i="8"/>
  <c r="K37" i="8"/>
  <c r="J37" i="8"/>
  <c r="I37" i="8"/>
  <c r="H37" i="8"/>
  <c r="G37" i="8"/>
  <c r="F37" i="8"/>
  <c r="E37" i="8"/>
  <c r="D37" i="8"/>
  <c r="C37" i="8"/>
  <c r="B37" i="8"/>
  <c r="S36" i="8"/>
  <c r="R36" i="8"/>
  <c r="Q36" i="8"/>
  <c r="P36" i="8"/>
  <c r="O36" i="8"/>
  <c r="N36" i="8"/>
  <c r="M36" i="8"/>
  <c r="L36" i="8"/>
  <c r="K36" i="8"/>
  <c r="J36" i="8"/>
  <c r="I36" i="8"/>
  <c r="H36" i="8"/>
  <c r="G36" i="8"/>
  <c r="F36" i="8"/>
  <c r="E36" i="8"/>
  <c r="D36" i="8"/>
  <c r="C36" i="8"/>
  <c r="B36" i="8"/>
  <c r="S35" i="8"/>
  <c r="R35" i="8"/>
  <c r="Q35" i="8"/>
  <c r="P35" i="8"/>
  <c r="O35" i="8"/>
  <c r="N35" i="8"/>
  <c r="M35" i="8"/>
  <c r="L35" i="8"/>
  <c r="K35" i="8"/>
  <c r="J35" i="8"/>
  <c r="I35" i="8"/>
  <c r="H35" i="8"/>
  <c r="G35" i="8"/>
  <c r="F35" i="8"/>
  <c r="E35" i="8"/>
  <c r="D35" i="8"/>
  <c r="C35" i="8"/>
  <c r="B35" i="8"/>
  <c r="S34" i="8"/>
  <c r="R34" i="8"/>
  <c r="Q34" i="8"/>
  <c r="P34" i="8"/>
  <c r="O34" i="8"/>
  <c r="N34" i="8"/>
  <c r="M34" i="8"/>
  <c r="L34" i="8"/>
  <c r="K34" i="8"/>
  <c r="J34" i="8"/>
  <c r="I34" i="8"/>
  <c r="H34" i="8"/>
  <c r="G34" i="8"/>
  <c r="F34" i="8"/>
  <c r="E34" i="8"/>
  <c r="D34" i="8"/>
  <c r="C34" i="8"/>
  <c r="B34" i="8"/>
  <c r="S33" i="8"/>
  <c r="R33" i="8"/>
  <c r="Q33" i="8"/>
  <c r="P33" i="8"/>
  <c r="O33" i="8"/>
  <c r="N33" i="8"/>
  <c r="M33" i="8"/>
  <c r="L33" i="8"/>
  <c r="K33" i="8"/>
  <c r="J33" i="8"/>
  <c r="I33" i="8"/>
  <c r="H33" i="8"/>
  <c r="G33" i="8"/>
  <c r="F33" i="8"/>
  <c r="E33" i="8"/>
  <c r="D33" i="8"/>
  <c r="C33" i="8"/>
  <c r="B33" i="8"/>
  <c r="S32" i="8"/>
  <c r="R32" i="8"/>
  <c r="Q32" i="8"/>
  <c r="P32" i="8"/>
  <c r="O32" i="8"/>
  <c r="N32" i="8"/>
  <c r="M32" i="8"/>
  <c r="L32" i="8"/>
  <c r="K32" i="8"/>
  <c r="J32" i="8"/>
  <c r="I32" i="8"/>
  <c r="H32" i="8"/>
  <c r="G32" i="8"/>
  <c r="F32" i="8"/>
  <c r="E32" i="8"/>
  <c r="D32" i="8"/>
  <c r="C32" i="8"/>
  <c r="B32" i="8"/>
  <c r="S30" i="8"/>
  <c r="R30" i="8"/>
  <c r="Q30" i="8"/>
  <c r="P30" i="8"/>
  <c r="O30" i="8"/>
  <c r="N30" i="8"/>
  <c r="M30" i="8"/>
  <c r="L30" i="8"/>
  <c r="K30" i="8"/>
  <c r="J30" i="8"/>
  <c r="I30" i="8"/>
  <c r="H30" i="8"/>
  <c r="G30" i="8"/>
  <c r="F30" i="8"/>
  <c r="E30" i="8"/>
  <c r="D30" i="8"/>
  <c r="C30" i="8"/>
  <c r="B30" i="8"/>
  <c r="S29" i="8"/>
  <c r="R29" i="8"/>
  <c r="Q29" i="8"/>
  <c r="P29" i="8"/>
  <c r="O29" i="8"/>
  <c r="N29" i="8"/>
  <c r="M29" i="8"/>
  <c r="L29" i="8"/>
  <c r="K29" i="8"/>
  <c r="J29" i="8"/>
  <c r="I29" i="8"/>
  <c r="H29" i="8"/>
  <c r="G29" i="8"/>
  <c r="F29" i="8"/>
  <c r="E29" i="8"/>
  <c r="D29" i="8"/>
  <c r="C29" i="8"/>
  <c r="B29" i="8"/>
  <c r="S28" i="8"/>
  <c r="R28" i="8"/>
  <c r="Q28" i="8"/>
  <c r="P28" i="8"/>
  <c r="O28" i="8"/>
  <c r="N28" i="8"/>
  <c r="M28" i="8"/>
  <c r="L28" i="8"/>
  <c r="K28" i="8"/>
  <c r="J28" i="8"/>
  <c r="I28" i="8"/>
  <c r="H28" i="8"/>
  <c r="G28" i="8"/>
  <c r="F28" i="8"/>
  <c r="E28" i="8"/>
  <c r="D28" i="8"/>
  <c r="C28" i="8"/>
  <c r="B28" i="8"/>
  <c r="S27" i="8"/>
  <c r="R27" i="8"/>
  <c r="Q27" i="8"/>
  <c r="P27" i="8"/>
  <c r="O27" i="8"/>
  <c r="N27" i="8"/>
  <c r="M27" i="8"/>
  <c r="L27" i="8"/>
  <c r="K27" i="8"/>
  <c r="J27" i="8"/>
  <c r="I27" i="8"/>
  <c r="H27" i="8"/>
  <c r="G27" i="8"/>
  <c r="F27" i="8"/>
  <c r="E27" i="8"/>
  <c r="D27" i="8"/>
  <c r="C27" i="8"/>
  <c r="B27" i="8"/>
  <c r="S26" i="8"/>
  <c r="R26" i="8"/>
  <c r="Q26" i="8"/>
  <c r="P26" i="8"/>
  <c r="O26" i="8"/>
  <c r="N26" i="8"/>
  <c r="M26" i="8"/>
  <c r="L26" i="8"/>
  <c r="K26" i="8"/>
  <c r="J26" i="8"/>
  <c r="I26" i="8"/>
  <c r="H26" i="8"/>
  <c r="G26" i="8"/>
  <c r="F26" i="8"/>
  <c r="E26" i="8"/>
  <c r="D26" i="8"/>
  <c r="C26" i="8"/>
  <c r="B26" i="8"/>
  <c r="S25" i="8"/>
  <c r="R25" i="8"/>
  <c r="Q25" i="8"/>
  <c r="P25" i="8"/>
  <c r="O25" i="8"/>
  <c r="N25" i="8"/>
  <c r="M25" i="8"/>
  <c r="L25" i="8"/>
  <c r="K25" i="8"/>
  <c r="J25" i="8"/>
  <c r="I25" i="8"/>
  <c r="H25" i="8"/>
  <c r="G25" i="8"/>
  <c r="F25" i="8"/>
  <c r="E25" i="8"/>
  <c r="D25" i="8"/>
  <c r="C25" i="8"/>
  <c r="B25" i="8"/>
  <c r="S24" i="8"/>
  <c r="R24" i="8"/>
  <c r="Q24" i="8"/>
  <c r="P24" i="8"/>
  <c r="O24" i="8"/>
  <c r="N24" i="8"/>
  <c r="M24" i="8"/>
  <c r="L24" i="8"/>
  <c r="K24" i="8"/>
  <c r="J24" i="8"/>
  <c r="I24" i="8"/>
  <c r="H24" i="8"/>
  <c r="G24" i="8"/>
  <c r="F24" i="8"/>
  <c r="E24" i="8"/>
  <c r="D24" i="8"/>
  <c r="C24" i="8"/>
  <c r="B24" i="8"/>
  <c r="S23" i="8"/>
  <c r="R23" i="8"/>
  <c r="Q23" i="8"/>
  <c r="P23" i="8"/>
  <c r="O23" i="8"/>
  <c r="N23" i="8"/>
  <c r="M23" i="8"/>
  <c r="L23" i="8"/>
  <c r="K23" i="8"/>
  <c r="J23" i="8"/>
  <c r="I23" i="8"/>
  <c r="H23" i="8"/>
  <c r="G23" i="8"/>
  <c r="F23" i="8"/>
  <c r="E23" i="8"/>
  <c r="D23" i="8"/>
  <c r="C23" i="8"/>
  <c r="B23" i="8"/>
  <c r="S22" i="8"/>
  <c r="R22" i="8"/>
  <c r="Q22" i="8"/>
  <c r="P22" i="8"/>
  <c r="O22" i="8"/>
  <c r="N22" i="8"/>
  <c r="M22" i="8"/>
  <c r="L22" i="8"/>
  <c r="K22" i="8"/>
  <c r="J22" i="8"/>
  <c r="I22" i="8"/>
  <c r="H22" i="8"/>
  <c r="G22" i="8"/>
  <c r="F22" i="8"/>
  <c r="E22" i="8"/>
  <c r="D22" i="8"/>
  <c r="C22" i="8"/>
  <c r="B22" i="8"/>
  <c r="S20" i="8"/>
  <c r="R20" i="8"/>
  <c r="Q20" i="8"/>
  <c r="P20" i="8"/>
  <c r="O20" i="8"/>
  <c r="N20" i="8"/>
  <c r="M20" i="8"/>
  <c r="L20" i="8"/>
  <c r="K20" i="8"/>
  <c r="J20" i="8"/>
  <c r="I20" i="8"/>
  <c r="H20" i="8"/>
  <c r="G20" i="8"/>
  <c r="F20" i="8"/>
  <c r="E20" i="8"/>
  <c r="D20" i="8"/>
  <c r="C20" i="8"/>
  <c r="B20" i="8"/>
  <c r="S19" i="8"/>
  <c r="R19" i="8"/>
  <c r="Q19" i="8"/>
  <c r="P19" i="8"/>
  <c r="O19" i="8"/>
  <c r="N19" i="8"/>
  <c r="M19" i="8"/>
  <c r="L19" i="8"/>
  <c r="K19" i="8"/>
  <c r="J19" i="8"/>
  <c r="I19" i="8"/>
  <c r="H19" i="8"/>
  <c r="G19" i="8"/>
  <c r="F19" i="8"/>
  <c r="E19" i="8"/>
  <c r="D19" i="8"/>
  <c r="C19" i="8"/>
  <c r="B19" i="8"/>
  <c r="S18" i="8"/>
  <c r="R18" i="8"/>
  <c r="Q18" i="8"/>
  <c r="P18" i="8"/>
  <c r="O18" i="8"/>
  <c r="N18" i="8"/>
  <c r="M18" i="8"/>
  <c r="L18" i="8"/>
  <c r="K18" i="8"/>
  <c r="J18" i="8"/>
  <c r="I18" i="8"/>
  <c r="H18" i="8"/>
  <c r="G18" i="8"/>
  <c r="F18" i="8"/>
  <c r="E18" i="8"/>
  <c r="D18" i="8"/>
  <c r="C18" i="8"/>
  <c r="B18" i="8"/>
  <c r="S17" i="8"/>
  <c r="R17" i="8"/>
  <c r="Q17" i="8"/>
  <c r="P17" i="8"/>
  <c r="O17" i="8"/>
  <c r="N17" i="8"/>
  <c r="M17" i="8"/>
  <c r="L17" i="8"/>
  <c r="K17" i="8"/>
  <c r="J17" i="8"/>
  <c r="I17" i="8"/>
  <c r="H17" i="8"/>
  <c r="G17" i="8"/>
  <c r="F17" i="8"/>
  <c r="E17" i="8"/>
  <c r="D17" i="8"/>
  <c r="C17" i="8"/>
  <c r="B17" i="8"/>
  <c r="S16" i="8"/>
  <c r="R16" i="8"/>
  <c r="Q16" i="8"/>
  <c r="P16" i="8"/>
  <c r="O16" i="8"/>
  <c r="N16" i="8"/>
  <c r="M16" i="8"/>
  <c r="L16" i="8"/>
  <c r="K16" i="8"/>
  <c r="J16" i="8"/>
  <c r="I16" i="8"/>
  <c r="H16" i="8"/>
  <c r="G16" i="8"/>
  <c r="F16" i="8"/>
  <c r="E16" i="8"/>
  <c r="D16" i="8"/>
  <c r="C16" i="8"/>
  <c r="B16" i="8"/>
  <c r="S15" i="8"/>
  <c r="R15" i="8"/>
  <c r="Q15" i="8"/>
  <c r="P15" i="8"/>
  <c r="O15" i="8"/>
  <c r="N15" i="8"/>
  <c r="M15" i="8"/>
  <c r="L15" i="8"/>
  <c r="K15" i="8"/>
  <c r="J15" i="8"/>
  <c r="I15" i="8"/>
  <c r="H15" i="8"/>
  <c r="G15" i="8"/>
  <c r="F15" i="8"/>
  <c r="E15" i="8"/>
  <c r="D15" i="8"/>
  <c r="C15" i="8"/>
  <c r="B15" i="8"/>
  <c r="S14" i="8"/>
  <c r="R14" i="8"/>
  <c r="Q14" i="8"/>
  <c r="P14" i="8"/>
  <c r="O14" i="8"/>
  <c r="N14" i="8"/>
  <c r="M14" i="8"/>
  <c r="L14" i="8"/>
  <c r="K14" i="8"/>
  <c r="J14" i="8"/>
  <c r="I14" i="8"/>
  <c r="H14" i="8"/>
  <c r="G14" i="8"/>
  <c r="F14" i="8"/>
  <c r="E14" i="8"/>
  <c r="D14" i="8"/>
  <c r="C14" i="8"/>
  <c r="B14" i="8"/>
  <c r="S12" i="8"/>
  <c r="R12" i="8"/>
  <c r="Q12" i="8"/>
  <c r="P12" i="8"/>
  <c r="O12" i="8"/>
  <c r="N12" i="8"/>
  <c r="M12" i="8"/>
  <c r="L12" i="8"/>
  <c r="K12" i="8"/>
  <c r="J12" i="8"/>
  <c r="I12" i="8"/>
  <c r="H12" i="8"/>
  <c r="G12" i="8"/>
  <c r="F12" i="8"/>
  <c r="E12" i="8"/>
  <c r="D12" i="8"/>
  <c r="C12" i="8"/>
  <c r="B12" i="8"/>
  <c r="S11" i="8"/>
  <c r="R11" i="8"/>
  <c r="Q11" i="8"/>
  <c r="P11" i="8"/>
  <c r="O11" i="8"/>
  <c r="N11" i="8"/>
  <c r="M11" i="8"/>
  <c r="L11" i="8"/>
  <c r="K11" i="8"/>
  <c r="J11" i="8"/>
  <c r="I11" i="8"/>
  <c r="H11" i="8"/>
  <c r="G11" i="8"/>
  <c r="F11" i="8"/>
  <c r="E11" i="8"/>
  <c r="D11" i="8"/>
  <c r="C11" i="8"/>
  <c r="B11" i="8"/>
  <c r="S10" i="8"/>
  <c r="R10" i="8"/>
  <c r="Q10" i="8"/>
  <c r="P10" i="8"/>
  <c r="O10" i="8"/>
  <c r="N10" i="8"/>
  <c r="M10" i="8"/>
  <c r="L10" i="8"/>
  <c r="K10" i="8"/>
  <c r="J10" i="8"/>
  <c r="I10" i="8"/>
  <c r="H10" i="8"/>
  <c r="G10" i="8"/>
  <c r="F10" i="8"/>
  <c r="E10" i="8"/>
  <c r="D10" i="8"/>
  <c r="C10" i="8"/>
  <c r="B10" i="8"/>
  <c r="S9" i="8"/>
  <c r="R9" i="8"/>
  <c r="Q9" i="8"/>
  <c r="P9" i="8"/>
  <c r="O9" i="8"/>
  <c r="N9" i="8"/>
  <c r="M9" i="8"/>
  <c r="L9" i="8"/>
  <c r="K9" i="8"/>
  <c r="J9" i="8"/>
  <c r="I9" i="8"/>
  <c r="H9" i="8"/>
  <c r="G9" i="8"/>
  <c r="F9" i="8"/>
  <c r="E9" i="8"/>
  <c r="D9" i="8"/>
  <c r="C9" i="8"/>
  <c r="B9" i="8"/>
  <c r="S8" i="8"/>
  <c r="R8" i="8"/>
  <c r="Q8" i="8"/>
  <c r="P8" i="8"/>
  <c r="O8" i="8"/>
  <c r="N8" i="8"/>
  <c r="M8" i="8"/>
  <c r="L8" i="8"/>
  <c r="K8" i="8"/>
  <c r="J8" i="8"/>
  <c r="I8" i="8"/>
  <c r="H8" i="8"/>
  <c r="G8" i="8"/>
  <c r="F8" i="8"/>
  <c r="E8" i="8"/>
  <c r="D8" i="8"/>
  <c r="C8" i="8"/>
  <c r="B8" i="8"/>
  <c r="S7" i="8"/>
  <c r="R7" i="8"/>
  <c r="Q7" i="8"/>
  <c r="P7" i="8"/>
  <c r="O7" i="8"/>
  <c r="N7" i="8"/>
  <c r="M7" i="8"/>
  <c r="L7" i="8"/>
  <c r="K7" i="8"/>
  <c r="J7" i="8"/>
  <c r="I7" i="8"/>
  <c r="H7" i="8"/>
  <c r="G7" i="8"/>
  <c r="F7" i="8"/>
  <c r="E7" i="8"/>
  <c r="D7" i="8"/>
  <c r="C7" i="8"/>
  <c r="B7" i="8"/>
  <c r="S6" i="8"/>
  <c r="R6" i="8"/>
  <c r="Q6" i="8"/>
  <c r="P6" i="8"/>
  <c r="O6" i="8"/>
  <c r="N6" i="8"/>
  <c r="M6" i="8"/>
  <c r="L6" i="8"/>
  <c r="K6" i="8"/>
  <c r="J6" i="8"/>
  <c r="I6" i="8"/>
  <c r="H6" i="8"/>
  <c r="G6" i="8"/>
  <c r="F6" i="8"/>
  <c r="E6" i="8"/>
  <c r="D6" i="8"/>
  <c r="C6" i="8"/>
  <c r="B6" i="8"/>
  <c r="X55" i="6"/>
  <c r="W55" i="6"/>
  <c r="X54" i="6"/>
  <c r="W54" i="6"/>
  <c r="X53" i="6"/>
  <c r="W53" i="6"/>
  <c r="X52" i="6"/>
  <c r="W52" i="6"/>
  <c r="X51" i="6"/>
  <c r="W51" i="6"/>
  <c r="X50" i="6"/>
  <c r="W50" i="6"/>
  <c r="X49" i="6"/>
  <c r="W49" i="6"/>
  <c r="X48" i="6"/>
  <c r="W48" i="6"/>
  <c r="X46" i="6"/>
  <c r="W46" i="6"/>
  <c r="X45" i="6"/>
  <c r="W45" i="6"/>
  <c r="X44" i="6"/>
  <c r="W44" i="6"/>
  <c r="X43" i="6"/>
  <c r="W43" i="6"/>
  <c r="X42" i="6"/>
  <c r="W42" i="6"/>
  <c r="X41" i="6"/>
  <c r="W41" i="6"/>
  <c r="X40" i="6"/>
  <c r="W40" i="6"/>
  <c r="X39" i="6"/>
  <c r="W39" i="6"/>
  <c r="X38" i="6"/>
  <c r="W38" i="6"/>
  <c r="X36" i="6"/>
  <c r="W36" i="6"/>
  <c r="X35" i="6"/>
  <c r="W35" i="6"/>
  <c r="X34" i="6"/>
  <c r="W34" i="6"/>
  <c r="X33" i="6"/>
  <c r="W33" i="6"/>
  <c r="X32" i="6"/>
  <c r="W32" i="6"/>
  <c r="X31" i="6"/>
  <c r="W31" i="6"/>
  <c r="X29" i="6"/>
  <c r="W29" i="6"/>
  <c r="X28" i="6"/>
  <c r="W28" i="6"/>
  <c r="X27" i="6"/>
  <c r="W27" i="6"/>
  <c r="X26" i="6"/>
  <c r="W26" i="6"/>
  <c r="X25" i="6"/>
  <c r="W25" i="6"/>
  <c r="X24" i="6"/>
  <c r="W24" i="6"/>
  <c r="X23" i="6"/>
  <c r="W23" i="6"/>
  <c r="X22" i="6"/>
  <c r="W22" i="6"/>
  <c r="X21" i="6"/>
  <c r="W21" i="6"/>
  <c r="X19" i="6"/>
  <c r="W19" i="6"/>
  <c r="X18" i="6"/>
  <c r="W18" i="6"/>
  <c r="X17" i="6"/>
  <c r="W17" i="6"/>
  <c r="X16" i="6"/>
  <c r="W16" i="6"/>
  <c r="X15" i="6"/>
  <c r="W15" i="6"/>
  <c r="X14" i="6"/>
  <c r="W14" i="6"/>
  <c r="X13" i="6"/>
  <c r="W13" i="6"/>
  <c r="X12" i="6"/>
  <c r="W12" i="6"/>
  <c r="X10" i="6"/>
  <c r="W10" i="6"/>
  <c r="X9" i="6"/>
  <c r="W9" i="6"/>
  <c r="X8" i="6"/>
  <c r="W8" i="6"/>
  <c r="X7" i="6"/>
  <c r="W7" i="6"/>
  <c r="X6" i="6"/>
  <c r="W6" i="6"/>
  <c r="X5" i="6"/>
  <c r="W5" i="6"/>
  <c r="X4" i="6"/>
  <c r="W4" i="6"/>
  <c r="T51" i="4"/>
  <c r="S51" i="4"/>
  <c r="R51" i="4"/>
  <c r="Q51" i="4"/>
  <c r="P51" i="4"/>
  <c r="O51" i="4"/>
  <c r="N51" i="4"/>
  <c r="M51" i="4"/>
  <c r="L51" i="4"/>
  <c r="K51" i="4"/>
  <c r="J51" i="4"/>
  <c r="I51" i="4"/>
  <c r="H51" i="4"/>
  <c r="G51" i="4"/>
  <c r="F51" i="4"/>
  <c r="E51" i="4"/>
  <c r="D51" i="4"/>
  <c r="C51" i="4"/>
  <c r="B51" i="4"/>
  <c r="T50" i="4"/>
  <c r="W50" i="5" s="1"/>
  <c r="S50" i="4"/>
  <c r="R50" i="4"/>
  <c r="Q50" i="4"/>
  <c r="P50" i="4"/>
  <c r="O50" i="4"/>
  <c r="N50" i="4"/>
  <c r="M50" i="4"/>
  <c r="L50" i="4"/>
  <c r="K50" i="4"/>
  <c r="J50" i="4"/>
  <c r="I50" i="4"/>
  <c r="H50" i="4"/>
  <c r="G50" i="4"/>
  <c r="F50" i="4"/>
  <c r="E50" i="4"/>
  <c r="D50" i="4"/>
  <c r="C50" i="4"/>
  <c r="B50" i="4"/>
  <c r="T49" i="4"/>
  <c r="W49" i="5" s="1"/>
  <c r="S49" i="4"/>
  <c r="R49" i="4"/>
  <c r="Q49" i="4"/>
  <c r="P49" i="4"/>
  <c r="O49" i="4"/>
  <c r="N49" i="4"/>
  <c r="M49" i="4"/>
  <c r="L49" i="4"/>
  <c r="K49" i="4"/>
  <c r="J49" i="4"/>
  <c r="I49" i="4"/>
  <c r="H49" i="4"/>
  <c r="G49" i="4"/>
  <c r="F49" i="4"/>
  <c r="E49" i="4"/>
  <c r="D49" i="4"/>
  <c r="C49" i="4"/>
  <c r="B49" i="4"/>
  <c r="T48" i="4"/>
  <c r="W48" i="5" s="1"/>
  <c r="S48" i="4"/>
  <c r="R48" i="4"/>
  <c r="Q48" i="4"/>
  <c r="P48" i="4"/>
  <c r="O48" i="4"/>
  <c r="N48" i="4"/>
  <c r="M48" i="4"/>
  <c r="L48" i="4"/>
  <c r="K48" i="4"/>
  <c r="J48" i="4"/>
  <c r="I48" i="4"/>
  <c r="H48" i="4"/>
  <c r="G48" i="4"/>
  <c r="F48" i="4"/>
  <c r="E48" i="4"/>
  <c r="D48" i="4"/>
  <c r="C48" i="4"/>
  <c r="B48" i="4"/>
  <c r="T47" i="4"/>
  <c r="W47" i="5" s="1"/>
  <c r="S47" i="4"/>
  <c r="R47" i="4"/>
  <c r="Q47" i="4"/>
  <c r="P47" i="4"/>
  <c r="O47" i="4"/>
  <c r="N47" i="4"/>
  <c r="M47" i="4"/>
  <c r="L47" i="4"/>
  <c r="K47" i="4"/>
  <c r="J47" i="4"/>
  <c r="I47" i="4"/>
  <c r="H47" i="4"/>
  <c r="G47" i="4"/>
  <c r="F47" i="4"/>
  <c r="E47" i="4"/>
  <c r="D47" i="4"/>
  <c r="C47" i="4"/>
  <c r="B47" i="4"/>
  <c r="T46" i="4"/>
  <c r="W46" i="5" s="1"/>
  <c r="S46" i="4"/>
  <c r="R46" i="4"/>
  <c r="Q46" i="4"/>
  <c r="P46" i="4"/>
  <c r="O46" i="4"/>
  <c r="N46" i="4"/>
  <c r="M46" i="4"/>
  <c r="L46" i="4"/>
  <c r="K46" i="4"/>
  <c r="J46" i="4"/>
  <c r="I46" i="4"/>
  <c r="H46" i="4"/>
  <c r="G46" i="4"/>
  <c r="F46" i="4"/>
  <c r="E46" i="4"/>
  <c r="D46" i="4"/>
  <c r="C46" i="4"/>
  <c r="B46" i="4"/>
  <c r="T45" i="4"/>
  <c r="W45" i="5" s="1"/>
  <c r="S45" i="4"/>
  <c r="R45" i="4"/>
  <c r="Q45" i="4"/>
  <c r="P45" i="4"/>
  <c r="O45" i="4"/>
  <c r="N45" i="4"/>
  <c r="M45" i="4"/>
  <c r="L45" i="4"/>
  <c r="K45" i="4"/>
  <c r="J45" i="4"/>
  <c r="I45" i="4"/>
  <c r="H45" i="4"/>
  <c r="G45" i="4"/>
  <c r="F45" i="4"/>
  <c r="E45" i="4"/>
  <c r="D45" i="4"/>
  <c r="C45" i="4"/>
  <c r="B45" i="4"/>
  <c r="T44" i="4"/>
  <c r="W44" i="5" s="1"/>
  <c r="S44" i="4"/>
  <c r="R44" i="4"/>
  <c r="Q44" i="4"/>
  <c r="P44" i="4"/>
  <c r="O44" i="4"/>
  <c r="N44" i="4"/>
  <c r="M44" i="4"/>
  <c r="L44" i="4"/>
  <c r="K44" i="4"/>
  <c r="J44" i="4"/>
  <c r="I44" i="4"/>
  <c r="H44" i="4"/>
  <c r="G44" i="4"/>
  <c r="F44" i="4"/>
  <c r="E44" i="4"/>
  <c r="D44" i="4"/>
  <c r="C44" i="4"/>
  <c r="B44" i="4"/>
  <c r="T43" i="4"/>
  <c r="S43" i="4"/>
  <c r="R43" i="4"/>
  <c r="Q43" i="4"/>
  <c r="P43" i="4"/>
  <c r="O43" i="4"/>
  <c r="N43" i="4"/>
  <c r="M43" i="4"/>
  <c r="L43" i="4"/>
  <c r="K43" i="4"/>
  <c r="J43" i="4"/>
  <c r="I43" i="4"/>
  <c r="H43" i="4"/>
  <c r="G43" i="4"/>
  <c r="F43" i="4"/>
  <c r="E43" i="4"/>
  <c r="D43" i="4"/>
  <c r="C43" i="4"/>
  <c r="B43" i="4"/>
  <c r="T42" i="4"/>
  <c r="W42" i="5" s="1"/>
  <c r="S42" i="4"/>
  <c r="R42" i="4"/>
  <c r="Q42" i="4"/>
  <c r="P42" i="4"/>
  <c r="O42" i="4"/>
  <c r="N42" i="4"/>
  <c r="M42" i="4"/>
  <c r="L42" i="4"/>
  <c r="K42" i="4"/>
  <c r="J42" i="4"/>
  <c r="I42" i="4"/>
  <c r="H42" i="4"/>
  <c r="G42" i="4"/>
  <c r="F42" i="4"/>
  <c r="E42" i="4"/>
  <c r="D42" i="4"/>
  <c r="C42" i="4"/>
  <c r="B42" i="4"/>
  <c r="T41" i="4"/>
  <c r="W41" i="5" s="1"/>
  <c r="S41" i="4"/>
  <c r="R41" i="4"/>
  <c r="Q41" i="4"/>
  <c r="P41" i="4"/>
  <c r="O41" i="4"/>
  <c r="N41" i="4"/>
  <c r="M41" i="4"/>
  <c r="L41" i="4"/>
  <c r="K41" i="4"/>
  <c r="J41" i="4"/>
  <c r="I41" i="4"/>
  <c r="H41" i="4"/>
  <c r="G41" i="4"/>
  <c r="F41" i="4"/>
  <c r="E41" i="4"/>
  <c r="D41" i="4"/>
  <c r="C41" i="4"/>
  <c r="B41" i="4"/>
  <c r="T40" i="4"/>
  <c r="W40" i="5" s="1"/>
  <c r="S40" i="4"/>
  <c r="R40" i="4"/>
  <c r="Q40" i="4"/>
  <c r="P40" i="4"/>
  <c r="O40" i="4"/>
  <c r="N40" i="4"/>
  <c r="M40" i="4"/>
  <c r="L40" i="4"/>
  <c r="K40" i="4"/>
  <c r="J40" i="4"/>
  <c r="I40" i="4"/>
  <c r="H40" i="4"/>
  <c r="G40" i="4"/>
  <c r="F40" i="4"/>
  <c r="E40" i="4"/>
  <c r="D40" i="4"/>
  <c r="C40" i="4"/>
  <c r="B40" i="4"/>
  <c r="T39" i="4"/>
  <c r="W39" i="5" s="1"/>
  <c r="S39" i="4"/>
  <c r="R39" i="4"/>
  <c r="Q39" i="4"/>
  <c r="P39" i="4"/>
  <c r="O39" i="4"/>
  <c r="N39" i="4"/>
  <c r="M39" i="4"/>
  <c r="L39" i="4"/>
  <c r="K39" i="4"/>
  <c r="J39" i="4"/>
  <c r="I39" i="4"/>
  <c r="H39" i="4"/>
  <c r="G39" i="4"/>
  <c r="F39" i="4"/>
  <c r="E39" i="4"/>
  <c r="D39" i="4"/>
  <c r="C39" i="4"/>
  <c r="B39" i="4"/>
  <c r="T38" i="4"/>
  <c r="W38" i="5" s="1"/>
  <c r="S38" i="4"/>
  <c r="R38" i="4"/>
  <c r="Q38" i="4"/>
  <c r="P38" i="4"/>
  <c r="O38" i="4"/>
  <c r="N38" i="4"/>
  <c r="M38" i="4"/>
  <c r="L38" i="4"/>
  <c r="K38" i="4"/>
  <c r="J38" i="4"/>
  <c r="I38" i="4"/>
  <c r="H38" i="4"/>
  <c r="G38" i="4"/>
  <c r="F38" i="4"/>
  <c r="E38" i="4"/>
  <c r="D38" i="4"/>
  <c r="C38" i="4"/>
  <c r="B38" i="4"/>
  <c r="T37" i="4"/>
  <c r="W37" i="5" s="1"/>
  <c r="S37" i="4"/>
  <c r="R37" i="4"/>
  <c r="Q37" i="4"/>
  <c r="P37" i="4"/>
  <c r="O37" i="4"/>
  <c r="N37" i="4"/>
  <c r="M37" i="4"/>
  <c r="L37" i="4"/>
  <c r="K37" i="4"/>
  <c r="J37" i="4"/>
  <c r="I37" i="4"/>
  <c r="H37" i="4"/>
  <c r="G37" i="4"/>
  <c r="F37" i="4"/>
  <c r="E37" i="4"/>
  <c r="D37" i="4"/>
  <c r="C37" i="4"/>
  <c r="B37" i="4"/>
  <c r="T36" i="4"/>
  <c r="W36" i="5" s="1"/>
  <c r="S36" i="4"/>
  <c r="R36" i="4"/>
  <c r="Q36" i="4"/>
  <c r="P36" i="4"/>
  <c r="O36" i="4"/>
  <c r="N36" i="4"/>
  <c r="M36" i="4"/>
  <c r="L36" i="4"/>
  <c r="K36" i="4"/>
  <c r="J36" i="4"/>
  <c r="I36" i="4"/>
  <c r="H36" i="4"/>
  <c r="G36" i="4"/>
  <c r="F36" i="4"/>
  <c r="E36" i="4"/>
  <c r="D36" i="4"/>
  <c r="C36" i="4"/>
  <c r="B36" i="4"/>
  <c r="T35" i="4"/>
  <c r="S35" i="4"/>
  <c r="R35" i="4"/>
  <c r="Q35" i="4"/>
  <c r="P35" i="4"/>
  <c r="O35" i="4"/>
  <c r="N35" i="4"/>
  <c r="M35" i="4"/>
  <c r="L35" i="4"/>
  <c r="K35" i="4"/>
  <c r="J35" i="4"/>
  <c r="I35" i="4"/>
  <c r="H35" i="4"/>
  <c r="G35" i="4"/>
  <c r="F35" i="4"/>
  <c r="E35" i="4"/>
  <c r="D35" i="4"/>
  <c r="C35" i="4"/>
  <c r="B35" i="4"/>
  <c r="T34" i="4"/>
  <c r="W34" i="5" s="1"/>
  <c r="S34" i="4"/>
  <c r="R34" i="4"/>
  <c r="Q34" i="4"/>
  <c r="P34" i="4"/>
  <c r="O34" i="4"/>
  <c r="N34" i="4"/>
  <c r="M34" i="4"/>
  <c r="L34" i="4"/>
  <c r="K34" i="4"/>
  <c r="J34" i="4"/>
  <c r="I34" i="4"/>
  <c r="H34" i="4"/>
  <c r="G34" i="4"/>
  <c r="F34" i="4"/>
  <c r="E34" i="4"/>
  <c r="D34" i="4"/>
  <c r="C34" i="4"/>
  <c r="B34" i="4"/>
  <c r="T33" i="4"/>
  <c r="W33" i="5" s="1"/>
  <c r="S33" i="4"/>
  <c r="R33" i="4"/>
  <c r="Q33" i="4"/>
  <c r="P33" i="4"/>
  <c r="O33" i="4"/>
  <c r="N33" i="4"/>
  <c r="M33" i="4"/>
  <c r="L33" i="4"/>
  <c r="K33" i="4"/>
  <c r="J33" i="4"/>
  <c r="I33" i="4"/>
  <c r="H33" i="4"/>
  <c r="G33" i="4"/>
  <c r="F33" i="4"/>
  <c r="E33" i="4"/>
  <c r="D33" i="4"/>
  <c r="C33" i="4"/>
  <c r="B33" i="4"/>
  <c r="T32" i="4"/>
  <c r="W32" i="5" s="1"/>
  <c r="S32" i="4"/>
  <c r="R32" i="4"/>
  <c r="Q32" i="4"/>
  <c r="P32" i="4"/>
  <c r="O32" i="4"/>
  <c r="N32" i="4"/>
  <c r="M32" i="4"/>
  <c r="L32" i="4"/>
  <c r="K32" i="4"/>
  <c r="J32" i="4"/>
  <c r="I32" i="4"/>
  <c r="H32" i="4"/>
  <c r="G32" i="4"/>
  <c r="F32" i="4"/>
  <c r="E32" i="4"/>
  <c r="D32" i="4"/>
  <c r="C32" i="4"/>
  <c r="B32" i="4"/>
  <c r="T31" i="4"/>
  <c r="W31" i="5" s="1"/>
  <c r="S31" i="4"/>
  <c r="R31" i="4"/>
  <c r="Q31" i="4"/>
  <c r="P31" i="4"/>
  <c r="O31" i="4"/>
  <c r="N31" i="4"/>
  <c r="M31" i="4"/>
  <c r="L31" i="4"/>
  <c r="K31" i="4"/>
  <c r="J31" i="4"/>
  <c r="I31" i="4"/>
  <c r="H31" i="4"/>
  <c r="G31" i="4"/>
  <c r="F31" i="4"/>
  <c r="E31" i="4"/>
  <c r="D31" i="4"/>
  <c r="C31" i="4"/>
  <c r="B31" i="4"/>
  <c r="T30" i="4"/>
  <c r="W30" i="5" s="1"/>
  <c r="S30" i="4"/>
  <c r="R30" i="4"/>
  <c r="Q30" i="4"/>
  <c r="P30" i="4"/>
  <c r="O30" i="4"/>
  <c r="N30" i="4"/>
  <c r="M30" i="4"/>
  <c r="L30" i="4"/>
  <c r="K30" i="4"/>
  <c r="J30" i="4"/>
  <c r="I30" i="4"/>
  <c r="H30" i="4"/>
  <c r="G30" i="4"/>
  <c r="F30" i="4"/>
  <c r="E30" i="4"/>
  <c r="D30" i="4"/>
  <c r="C30" i="4"/>
  <c r="B30" i="4"/>
  <c r="T29" i="4"/>
  <c r="W29" i="5" s="1"/>
  <c r="S29" i="4"/>
  <c r="R29" i="4"/>
  <c r="Q29" i="4"/>
  <c r="P29" i="4"/>
  <c r="O29" i="4"/>
  <c r="N29" i="4"/>
  <c r="M29" i="4"/>
  <c r="L29" i="4"/>
  <c r="K29" i="4"/>
  <c r="J29" i="4"/>
  <c r="I29" i="4"/>
  <c r="H29" i="4"/>
  <c r="G29" i="4"/>
  <c r="F29" i="4"/>
  <c r="E29" i="4"/>
  <c r="D29" i="4"/>
  <c r="C29" i="4"/>
  <c r="B29" i="4"/>
  <c r="T28" i="4"/>
  <c r="W28" i="5" s="1"/>
  <c r="S28" i="4"/>
  <c r="R28" i="4"/>
  <c r="Q28" i="4"/>
  <c r="P28" i="4"/>
  <c r="O28" i="4"/>
  <c r="N28" i="4"/>
  <c r="M28" i="4"/>
  <c r="L28" i="4"/>
  <c r="K28" i="4"/>
  <c r="J28" i="4"/>
  <c r="I28" i="4"/>
  <c r="H28" i="4"/>
  <c r="G28" i="4"/>
  <c r="F28" i="4"/>
  <c r="E28" i="4"/>
  <c r="D28" i="4"/>
  <c r="C28" i="4"/>
  <c r="B28" i="4"/>
  <c r="T27" i="4"/>
  <c r="W27" i="5" s="1"/>
  <c r="S27" i="4"/>
  <c r="R27" i="4"/>
  <c r="Q27" i="4"/>
  <c r="P27" i="4"/>
  <c r="O27" i="4"/>
  <c r="N27" i="4"/>
  <c r="M27" i="4"/>
  <c r="L27" i="4"/>
  <c r="K27" i="4"/>
  <c r="J27" i="4"/>
  <c r="I27" i="4"/>
  <c r="H27" i="4"/>
  <c r="G27" i="4"/>
  <c r="F27" i="4"/>
  <c r="E27" i="4"/>
  <c r="D27" i="4"/>
  <c r="C27" i="4"/>
  <c r="B27" i="4"/>
  <c r="T26" i="4"/>
  <c r="W26" i="5" s="1"/>
  <c r="S26" i="4"/>
  <c r="R26" i="4"/>
  <c r="Q26" i="4"/>
  <c r="P26" i="4"/>
  <c r="O26" i="4"/>
  <c r="N26" i="4"/>
  <c r="M26" i="4"/>
  <c r="L26" i="4"/>
  <c r="K26" i="4"/>
  <c r="J26" i="4"/>
  <c r="I26" i="4"/>
  <c r="H26" i="4"/>
  <c r="G26" i="4"/>
  <c r="F26" i="4"/>
  <c r="E26" i="4"/>
  <c r="D26" i="4"/>
  <c r="C26" i="4"/>
  <c r="B26" i="4"/>
  <c r="T25" i="4"/>
  <c r="W25" i="5" s="1"/>
  <c r="S25" i="4"/>
  <c r="R25" i="4"/>
  <c r="Q25" i="4"/>
  <c r="P25" i="4"/>
  <c r="O25" i="4"/>
  <c r="N25" i="4"/>
  <c r="M25" i="4"/>
  <c r="L25" i="4"/>
  <c r="K25" i="4"/>
  <c r="J25" i="4"/>
  <c r="I25" i="4"/>
  <c r="H25" i="4"/>
  <c r="G25" i="4"/>
  <c r="F25" i="4"/>
  <c r="E25" i="4"/>
  <c r="D25" i="4"/>
  <c r="C25" i="4"/>
  <c r="B25" i="4"/>
  <c r="T24" i="4"/>
  <c r="W24" i="5" s="1"/>
  <c r="S24" i="4"/>
  <c r="R24" i="4"/>
  <c r="Q24" i="4"/>
  <c r="P24" i="4"/>
  <c r="O24" i="4"/>
  <c r="N24" i="4"/>
  <c r="M24" i="4"/>
  <c r="L24" i="4"/>
  <c r="K24" i="4"/>
  <c r="J24" i="4"/>
  <c r="I24" i="4"/>
  <c r="H24" i="4"/>
  <c r="G24" i="4"/>
  <c r="F24" i="4"/>
  <c r="E24" i="4"/>
  <c r="D24" i="4"/>
  <c r="C24" i="4"/>
  <c r="B24" i="4"/>
  <c r="T23" i="4"/>
  <c r="W23" i="5" s="1"/>
  <c r="S23" i="4"/>
  <c r="R23" i="4"/>
  <c r="Q23" i="4"/>
  <c r="P23" i="4"/>
  <c r="O23" i="4"/>
  <c r="N23" i="4"/>
  <c r="M23" i="4"/>
  <c r="L23" i="4"/>
  <c r="K23" i="4"/>
  <c r="J23" i="4"/>
  <c r="I23" i="4"/>
  <c r="H23" i="4"/>
  <c r="G23" i="4"/>
  <c r="F23" i="4"/>
  <c r="E23" i="4"/>
  <c r="D23" i="4"/>
  <c r="C23" i="4"/>
  <c r="B23" i="4"/>
  <c r="T22" i="4"/>
  <c r="W22" i="5" s="1"/>
  <c r="S22" i="4"/>
  <c r="R22" i="4"/>
  <c r="Q22" i="4"/>
  <c r="P22" i="4"/>
  <c r="O22" i="4"/>
  <c r="N22" i="4"/>
  <c r="M22" i="4"/>
  <c r="L22" i="4"/>
  <c r="K22" i="4"/>
  <c r="J22" i="4"/>
  <c r="I22" i="4"/>
  <c r="H22" i="4"/>
  <c r="G22" i="4"/>
  <c r="F22" i="4"/>
  <c r="E22" i="4"/>
  <c r="D22" i="4"/>
  <c r="C22" i="4"/>
  <c r="B22" i="4"/>
  <c r="T21" i="4"/>
  <c r="W21" i="5" s="1"/>
  <c r="S21" i="4"/>
  <c r="R21" i="4"/>
  <c r="Q21" i="4"/>
  <c r="P21" i="4"/>
  <c r="O21" i="4"/>
  <c r="N21" i="4"/>
  <c r="M21" i="4"/>
  <c r="L21" i="4"/>
  <c r="K21" i="4"/>
  <c r="J21" i="4"/>
  <c r="I21" i="4"/>
  <c r="H21" i="4"/>
  <c r="G21" i="4"/>
  <c r="F21" i="4"/>
  <c r="E21" i="4"/>
  <c r="D21" i="4"/>
  <c r="C21" i="4"/>
  <c r="B21" i="4"/>
  <c r="T20" i="4"/>
  <c r="W20" i="5" s="1"/>
  <c r="S20" i="4"/>
  <c r="R20" i="4"/>
  <c r="Q20" i="4"/>
  <c r="P20" i="4"/>
  <c r="O20" i="4"/>
  <c r="N20" i="4"/>
  <c r="M20" i="4"/>
  <c r="L20" i="4"/>
  <c r="K20" i="4"/>
  <c r="J20" i="4"/>
  <c r="I20" i="4"/>
  <c r="H20" i="4"/>
  <c r="G20" i="4"/>
  <c r="F20" i="4"/>
  <c r="E20" i="4"/>
  <c r="D20" i="4"/>
  <c r="C20" i="4"/>
  <c r="B20" i="4"/>
  <c r="T19" i="4"/>
  <c r="W19" i="5" s="1"/>
  <c r="S19" i="4"/>
  <c r="R19" i="4"/>
  <c r="Q19" i="4"/>
  <c r="P19" i="4"/>
  <c r="O19" i="4"/>
  <c r="N19" i="4"/>
  <c r="M19" i="4"/>
  <c r="L19" i="4"/>
  <c r="K19" i="4"/>
  <c r="J19" i="4"/>
  <c r="I19" i="4"/>
  <c r="H19" i="4"/>
  <c r="G19" i="4"/>
  <c r="F19" i="4"/>
  <c r="E19" i="4"/>
  <c r="D19" i="4"/>
  <c r="C19" i="4"/>
  <c r="B19" i="4"/>
  <c r="T18" i="4"/>
  <c r="W18" i="5" s="1"/>
  <c r="S18" i="4"/>
  <c r="R18" i="4"/>
  <c r="Q18" i="4"/>
  <c r="P18" i="4"/>
  <c r="O18" i="4"/>
  <c r="N18" i="4"/>
  <c r="M18" i="4"/>
  <c r="L18" i="4"/>
  <c r="K18" i="4"/>
  <c r="J18" i="4"/>
  <c r="I18" i="4"/>
  <c r="H18" i="4"/>
  <c r="G18" i="4"/>
  <c r="F18" i="4"/>
  <c r="E18" i="4"/>
  <c r="D18" i="4"/>
  <c r="C18" i="4"/>
  <c r="B18" i="4"/>
  <c r="T17" i="4"/>
  <c r="W17" i="5" s="1"/>
  <c r="S17" i="4"/>
  <c r="R17" i="4"/>
  <c r="Q17" i="4"/>
  <c r="P17" i="4"/>
  <c r="O17" i="4"/>
  <c r="N17" i="4"/>
  <c r="M17" i="4"/>
  <c r="L17" i="4"/>
  <c r="K17" i="4"/>
  <c r="J17" i="4"/>
  <c r="I17" i="4"/>
  <c r="H17" i="4"/>
  <c r="G17" i="4"/>
  <c r="F17" i="4"/>
  <c r="E17" i="4"/>
  <c r="D17" i="4"/>
  <c r="C17" i="4"/>
  <c r="B17" i="4"/>
  <c r="T16" i="4"/>
  <c r="W16" i="5" s="1"/>
  <c r="S16" i="4"/>
  <c r="R16" i="4"/>
  <c r="Q16" i="4"/>
  <c r="P16" i="4"/>
  <c r="O16" i="4"/>
  <c r="N16" i="4"/>
  <c r="M16" i="4"/>
  <c r="L16" i="4"/>
  <c r="K16" i="4"/>
  <c r="J16" i="4"/>
  <c r="I16" i="4"/>
  <c r="H16" i="4"/>
  <c r="G16" i="4"/>
  <c r="F16" i="4"/>
  <c r="E16" i="4"/>
  <c r="D16" i="4"/>
  <c r="C16" i="4"/>
  <c r="B16" i="4"/>
  <c r="T15" i="4"/>
  <c r="W15" i="5" s="1"/>
  <c r="S15" i="4"/>
  <c r="R15" i="4"/>
  <c r="Q15" i="4"/>
  <c r="P15" i="4"/>
  <c r="O15" i="4"/>
  <c r="N15" i="4"/>
  <c r="M15" i="4"/>
  <c r="L15" i="4"/>
  <c r="K15" i="4"/>
  <c r="J15" i="4"/>
  <c r="I15" i="4"/>
  <c r="H15" i="4"/>
  <c r="G15" i="4"/>
  <c r="F15" i="4"/>
  <c r="E15" i="4"/>
  <c r="D15" i="4"/>
  <c r="C15" i="4"/>
  <c r="B15" i="4"/>
  <c r="T14" i="4"/>
  <c r="W14" i="5" s="1"/>
  <c r="S14" i="4"/>
  <c r="R14" i="4"/>
  <c r="Q14" i="4"/>
  <c r="P14" i="4"/>
  <c r="O14" i="4"/>
  <c r="N14" i="4"/>
  <c r="M14" i="4"/>
  <c r="L14" i="4"/>
  <c r="K14" i="4"/>
  <c r="J14" i="4"/>
  <c r="I14" i="4"/>
  <c r="H14" i="4"/>
  <c r="G14" i="4"/>
  <c r="F14" i="4"/>
  <c r="E14" i="4"/>
  <c r="D14" i="4"/>
  <c r="C14" i="4"/>
  <c r="B14" i="4"/>
  <c r="T13" i="4"/>
  <c r="W13" i="5" s="1"/>
  <c r="S13" i="4"/>
  <c r="R13" i="4"/>
  <c r="Q13" i="4"/>
  <c r="P13" i="4"/>
  <c r="O13" i="4"/>
  <c r="N13" i="4"/>
  <c r="M13" i="4"/>
  <c r="L13" i="4"/>
  <c r="K13" i="4"/>
  <c r="J13" i="4"/>
  <c r="I13" i="4"/>
  <c r="H13" i="4"/>
  <c r="G13" i="4"/>
  <c r="F13" i="4"/>
  <c r="E13" i="4"/>
  <c r="D13" i="4"/>
  <c r="C13" i="4"/>
  <c r="B13" i="4"/>
  <c r="T12" i="4"/>
  <c r="W12" i="5" s="1"/>
  <c r="S12" i="4"/>
  <c r="R12" i="4"/>
  <c r="Q12" i="4"/>
  <c r="P12" i="4"/>
  <c r="O12" i="4"/>
  <c r="N12" i="4"/>
  <c r="M12" i="4"/>
  <c r="L12" i="4"/>
  <c r="K12" i="4"/>
  <c r="J12" i="4"/>
  <c r="I12" i="4"/>
  <c r="H12" i="4"/>
  <c r="G12" i="4"/>
  <c r="F12" i="4"/>
  <c r="E12" i="4"/>
  <c r="D12" i="4"/>
  <c r="C12" i="4"/>
  <c r="B12" i="4"/>
  <c r="T11" i="4"/>
  <c r="W11" i="5" s="1"/>
  <c r="S11" i="4"/>
  <c r="R11" i="4"/>
  <c r="Q11" i="4"/>
  <c r="P11" i="4"/>
  <c r="O11" i="4"/>
  <c r="N11" i="4"/>
  <c r="M11" i="4"/>
  <c r="L11" i="4"/>
  <c r="K11" i="4"/>
  <c r="J11" i="4"/>
  <c r="I11" i="4"/>
  <c r="H11" i="4"/>
  <c r="G11" i="4"/>
  <c r="F11" i="4"/>
  <c r="E11" i="4"/>
  <c r="D11" i="4"/>
  <c r="C11" i="4"/>
  <c r="B11" i="4"/>
  <c r="T10" i="4"/>
  <c r="W10" i="5" s="1"/>
  <c r="S10" i="4"/>
  <c r="R10" i="4"/>
  <c r="Q10" i="4"/>
  <c r="P10" i="4"/>
  <c r="O10" i="4"/>
  <c r="N10" i="4"/>
  <c r="M10" i="4"/>
  <c r="L10" i="4"/>
  <c r="K10" i="4"/>
  <c r="J10" i="4"/>
  <c r="I10" i="4"/>
  <c r="H10" i="4"/>
  <c r="G10" i="4"/>
  <c r="F10" i="4"/>
  <c r="E10" i="4"/>
  <c r="D10" i="4"/>
  <c r="C10" i="4"/>
  <c r="B10" i="4"/>
  <c r="T9" i="4"/>
  <c r="W9" i="5" s="1"/>
  <c r="S9" i="4"/>
  <c r="R9" i="4"/>
  <c r="Q9" i="4"/>
  <c r="P9" i="4"/>
  <c r="O9" i="4"/>
  <c r="N9" i="4"/>
  <c r="M9" i="4"/>
  <c r="L9" i="4"/>
  <c r="K9" i="4"/>
  <c r="J9" i="4"/>
  <c r="I9" i="4"/>
  <c r="H9" i="4"/>
  <c r="G9" i="4"/>
  <c r="F9" i="4"/>
  <c r="E9" i="4"/>
  <c r="D9" i="4"/>
  <c r="C9" i="4"/>
  <c r="B9" i="4"/>
  <c r="T8" i="4"/>
  <c r="W8" i="5" s="1"/>
  <c r="S8" i="4"/>
  <c r="R8" i="4"/>
  <c r="Q8" i="4"/>
  <c r="P8" i="4"/>
  <c r="O8" i="4"/>
  <c r="N8" i="4"/>
  <c r="M8" i="4"/>
  <c r="L8" i="4"/>
  <c r="K8" i="4"/>
  <c r="J8" i="4"/>
  <c r="I8" i="4"/>
  <c r="H8" i="4"/>
  <c r="G8" i="4"/>
  <c r="F8" i="4"/>
  <c r="E8" i="4"/>
  <c r="D8" i="4"/>
  <c r="C8" i="4"/>
  <c r="B8" i="4"/>
  <c r="T7" i="4"/>
  <c r="W7" i="5" s="1"/>
  <c r="S7" i="4"/>
  <c r="R7" i="4"/>
  <c r="Q7" i="4"/>
  <c r="P7" i="4"/>
  <c r="O7" i="4"/>
  <c r="N7" i="4"/>
  <c r="M7" i="4"/>
  <c r="L7" i="4"/>
  <c r="K7" i="4"/>
  <c r="J7" i="4"/>
  <c r="I7" i="4"/>
  <c r="H7" i="4"/>
  <c r="G7" i="4"/>
  <c r="F7" i="4"/>
  <c r="E7" i="4"/>
  <c r="D7" i="4"/>
  <c r="C7" i="4"/>
  <c r="B7" i="4"/>
  <c r="T6" i="4"/>
  <c r="W6" i="5" s="1"/>
  <c r="S6" i="4"/>
  <c r="R6" i="4"/>
  <c r="Q6" i="4"/>
  <c r="P6" i="4"/>
  <c r="O6" i="4"/>
  <c r="N6" i="4"/>
  <c r="M6" i="4"/>
  <c r="L6" i="4"/>
  <c r="K6" i="4"/>
  <c r="J6" i="4"/>
  <c r="I6" i="4"/>
  <c r="H6" i="4"/>
  <c r="G6" i="4"/>
  <c r="F6" i="4"/>
  <c r="E6" i="4"/>
  <c r="D6" i="4"/>
  <c r="C6" i="4"/>
  <c r="B6" i="4"/>
  <c r="T5" i="4"/>
  <c r="W5" i="5" s="1"/>
  <c r="S5" i="4"/>
  <c r="R5" i="4"/>
  <c r="Q5" i="4"/>
  <c r="P5" i="4"/>
  <c r="O5" i="4"/>
  <c r="N5" i="4"/>
  <c r="M5" i="4"/>
  <c r="L5" i="4"/>
  <c r="K5" i="4"/>
  <c r="J5" i="4"/>
  <c r="I5" i="4"/>
  <c r="H5" i="4"/>
  <c r="G5" i="4"/>
  <c r="F5" i="4"/>
  <c r="E5" i="4"/>
  <c r="D5" i="4"/>
  <c r="C5" i="4"/>
  <c r="B5" i="4"/>
  <c r="T4" i="4"/>
  <c r="W4" i="5" s="1"/>
  <c r="S4" i="4"/>
  <c r="R4" i="4"/>
  <c r="Q4" i="4"/>
  <c r="P4" i="4"/>
  <c r="O4" i="4"/>
  <c r="N4" i="4"/>
  <c r="M4" i="4"/>
  <c r="L4" i="4"/>
  <c r="K4" i="4"/>
  <c r="J4" i="4"/>
  <c r="I4" i="4"/>
  <c r="H4" i="4"/>
  <c r="G4" i="4"/>
  <c r="F4" i="4"/>
  <c r="E4" i="4"/>
  <c r="D4" i="4"/>
  <c r="C4" i="4"/>
  <c r="B4" i="4"/>
  <c r="M58" i="11"/>
  <c r="L58" i="11"/>
  <c r="K58" i="11"/>
  <c r="J58" i="11"/>
  <c r="I58" i="11"/>
  <c r="H58" i="11"/>
  <c r="G58" i="11"/>
  <c r="F58" i="11"/>
  <c r="E58" i="11"/>
  <c r="D58" i="11"/>
  <c r="C58" i="11"/>
  <c r="H63" i="9"/>
  <c r="G63" i="9"/>
  <c r="F63" i="9"/>
  <c r="E63" i="9"/>
  <c r="D63" i="9"/>
  <c r="C63" i="9"/>
  <c r="H62" i="9"/>
  <c r="G62" i="9"/>
  <c r="F62" i="9"/>
  <c r="E62" i="9"/>
  <c r="D62" i="9"/>
  <c r="C62" i="9"/>
  <c r="H61" i="9"/>
  <c r="G61" i="9"/>
  <c r="F61" i="9"/>
  <c r="E61" i="9"/>
  <c r="D61" i="9"/>
  <c r="C61" i="9"/>
  <c r="H60" i="9"/>
  <c r="G60" i="9"/>
  <c r="F60" i="9"/>
  <c r="E60" i="9"/>
  <c r="D60" i="9"/>
  <c r="C60" i="9"/>
  <c r="H59" i="9"/>
  <c r="G59" i="9"/>
  <c r="F59" i="9"/>
  <c r="E59" i="9"/>
  <c r="D59" i="9"/>
  <c r="C59" i="9"/>
  <c r="H58" i="9"/>
  <c r="G58" i="9"/>
  <c r="F58" i="9"/>
  <c r="E58" i="9"/>
  <c r="D58" i="9"/>
  <c r="C58" i="9"/>
  <c r="K15" i="9"/>
  <c r="K14" i="9"/>
  <c r="K13" i="9"/>
  <c r="K6" i="9"/>
  <c r="K5" i="9"/>
  <c r="K4" i="9"/>
  <c r="C33" i="3"/>
  <c r="D33" i="3" s="1"/>
  <c r="E33" i="3" s="1"/>
  <c r="F33" i="3" s="1"/>
  <c r="G33" i="3" s="1"/>
  <c r="H33" i="3" s="1"/>
  <c r="I33" i="3" s="1"/>
  <c r="J33" i="3" s="1"/>
  <c r="K33" i="3" s="1"/>
  <c r="L33" i="3" s="1"/>
  <c r="M33" i="3" s="1"/>
  <c r="N33" i="3" s="1"/>
  <c r="O33" i="3" s="1"/>
  <c r="P33" i="3" s="1"/>
  <c r="Q33" i="3" s="1"/>
  <c r="R33" i="3" s="1"/>
  <c r="S33" i="3" s="1"/>
  <c r="T33" i="3" s="1"/>
  <c r="U33" i="3" s="1"/>
  <c r="C32" i="3"/>
  <c r="D32" i="3" s="1"/>
  <c r="E32" i="3" s="1"/>
  <c r="F32" i="3" s="1"/>
  <c r="G32" i="3" s="1"/>
  <c r="H32" i="3" s="1"/>
  <c r="I32" i="3" s="1"/>
  <c r="J32" i="3" s="1"/>
  <c r="K32" i="3" s="1"/>
  <c r="L32" i="3" s="1"/>
  <c r="M32" i="3" s="1"/>
  <c r="N32" i="3" s="1"/>
  <c r="O32" i="3" s="1"/>
  <c r="P32" i="3" s="1"/>
  <c r="Q32" i="3" s="1"/>
  <c r="R32" i="3" s="1"/>
  <c r="S32" i="3" s="1"/>
  <c r="T32" i="3" s="1"/>
  <c r="U32" i="3" s="1"/>
  <c r="B28" i="3"/>
  <c r="C27" i="3"/>
  <c r="C28" i="3" s="1"/>
  <c r="C26" i="3"/>
  <c r="D26" i="3" s="1"/>
  <c r="E26" i="3" s="1"/>
  <c r="F26" i="3" s="1"/>
  <c r="G26" i="3" s="1"/>
  <c r="H26" i="3" s="1"/>
  <c r="I26" i="3" s="1"/>
  <c r="J26" i="3" s="1"/>
  <c r="K26" i="3" s="1"/>
  <c r="L26" i="3" s="1"/>
  <c r="C25" i="3"/>
  <c r="D25" i="3" s="1"/>
  <c r="E25" i="3" s="1"/>
  <c r="F25" i="3" s="1"/>
  <c r="G25" i="3" s="1"/>
  <c r="H25" i="3" s="1"/>
  <c r="I25" i="3" s="1"/>
  <c r="J25" i="3" s="1"/>
  <c r="K25" i="3" s="1"/>
  <c r="L25" i="3" s="1"/>
  <c r="C24" i="3"/>
  <c r="D24" i="3" s="1"/>
  <c r="E24" i="3" s="1"/>
  <c r="F24" i="3" s="1"/>
  <c r="G24" i="3" s="1"/>
  <c r="H24" i="3" s="1"/>
  <c r="I24" i="3" s="1"/>
  <c r="J24" i="3" s="1"/>
  <c r="K24" i="3" s="1"/>
  <c r="L24" i="3" s="1"/>
  <c r="C23" i="3"/>
  <c r="D23" i="3" s="1"/>
  <c r="E23" i="3" s="1"/>
  <c r="F23" i="3" s="1"/>
  <c r="G23" i="3" s="1"/>
  <c r="H23" i="3" s="1"/>
  <c r="I23" i="3" s="1"/>
  <c r="J23" i="3" s="1"/>
  <c r="K23" i="3" s="1"/>
  <c r="L23" i="3" s="1"/>
  <c r="C22" i="3"/>
  <c r="D22" i="3" s="1"/>
  <c r="E22" i="3" s="1"/>
  <c r="F22" i="3" s="1"/>
  <c r="G22" i="3" s="1"/>
  <c r="H22" i="3" s="1"/>
  <c r="I22" i="3" s="1"/>
  <c r="J22" i="3" s="1"/>
  <c r="K22" i="3" s="1"/>
  <c r="L22" i="3" s="1"/>
  <c r="D21" i="3"/>
  <c r="E21" i="3" s="1"/>
  <c r="F21" i="3" s="1"/>
  <c r="G21" i="3" s="1"/>
  <c r="H21" i="3" s="1"/>
  <c r="I21" i="3" s="1"/>
  <c r="J21" i="3" s="1"/>
  <c r="K21" i="3" s="1"/>
  <c r="L21" i="3" s="1"/>
  <c r="C21" i="3"/>
  <c r="C20" i="3"/>
  <c r="D20" i="3" s="1"/>
  <c r="E20" i="3" s="1"/>
  <c r="F20" i="3" s="1"/>
  <c r="G20" i="3" s="1"/>
  <c r="H20" i="3" s="1"/>
  <c r="I20" i="3" s="1"/>
  <c r="J20" i="3" s="1"/>
  <c r="K20" i="3" s="1"/>
  <c r="L20" i="3" s="1"/>
  <c r="D19" i="3"/>
  <c r="E19" i="3" s="1"/>
  <c r="F19" i="3" s="1"/>
  <c r="G19" i="3" s="1"/>
  <c r="H19" i="3" s="1"/>
  <c r="I19" i="3" s="1"/>
  <c r="J19" i="3" s="1"/>
  <c r="K19" i="3" s="1"/>
  <c r="L19" i="3" s="1"/>
  <c r="C19" i="3"/>
  <c r="F18" i="3"/>
  <c r="G18" i="3" s="1"/>
  <c r="H18" i="3" s="1"/>
  <c r="I18" i="3" s="1"/>
  <c r="J18" i="3" s="1"/>
  <c r="K18" i="3" s="1"/>
  <c r="L18" i="3" s="1"/>
  <c r="C18" i="3"/>
  <c r="D18" i="3" s="1"/>
  <c r="E18" i="3" s="1"/>
  <c r="B14" i="3"/>
  <c r="C13" i="3"/>
  <c r="C14" i="3" s="1"/>
  <c r="D12" i="3"/>
  <c r="E12" i="3" s="1"/>
  <c r="F12" i="3" s="1"/>
  <c r="G12" i="3" s="1"/>
  <c r="H12" i="3" s="1"/>
  <c r="I12" i="3" s="1"/>
  <c r="J12" i="3" s="1"/>
  <c r="K12" i="3" s="1"/>
  <c r="L12" i="3" s="1"/>
  <c r="C12" i="3"/>
  <c r="C11" i="3"/>
  <c r="D11" i="3" s="1"/>
  <c r="E11" i="3" s="1"/>
  <c r="F11" i="3" s="1"/>
  <c r="G11" i="3" s="1"/>
  <c r="H11" i="3" s="1"/>
  <c r="I11" i="3" s="1"/>
  <c r="J11" i="3" s="1"/>
  <c r="K11" i="3" s="1"/>
  <c r="L11" i="3" s="1"/>
  <c r="C10" i="3"/>
  <c r="D10" i="3" s="1"/>
  <c r="E10" i="3" s="1"/>
  <c r="F10" i="3" s="1"/>
  <c r="G10" i="3" s="1"/>
  <c r="H10" i="3" s="1"/>
  <c r="I10" i="3" s="1"/>
  <c r="J10" i="3" s="1"/>
  <c r="K10" i="3" s="1"/>
  <c r="L10" i="3" s="1"/>
  <c r="D9" i="3"/>
  <c r="E9" i="3" s="1"/>
  <c r="F9" i="3" s="1"/>
  <c r="G9" i="3" s="1"/>
  <c r="H9" i="3" s="1"/>
  <c r="I9" i="3" s="1"/>
  <c r="J9" i="3" s="1"/>
  <c r="K9" i="3" s="1"/>
  <c r="L9" i="3" s="1"/>
  <c r="C9" i="3"/>
  <c r="C8" i="3"/>
  <c r="D8" i="3" s="1"/>
  <c r="E8" i="3" s="1"/>
  <c r="F8" i="3" s="1"/>
  <c r="G8" i="3" s="1"/>
  <c r="H8" i="3" s="1"/>
  <c r="I8" i="3" s="1"/>
  <c r="J8" i="3" s="1"/>
  <c r="K8" i="3" s="1"/>
  <c r="L8" i="3" s="1"/>
  <c r="C7" i="3"/>
  <c r="D7" i="3" s="1"/>
  <c r="E7" i="3" s="1"/>
  <c r="F7" i="3" s="1"/>
  <c r="G7" i="3" s="1"/>
  <c r="H7" i="3" s="1"/>
  <c r="I7" i="3" s="1"/>
  <c r="J7" i="3" s="1"/>
  <c r="K7" i="3" s="1"/>
  <c r="L7" i="3" s="1"/>
  <c r="C6" i="3"/>
  <c r="D6" i="3" s="1"/>
  <c r="E6" i="3" s="1"/>
  <c r="F6" i="3" s="1"/>
  <c r="G6" i="3" s="1"/>
  <c r="H6" i="3" s="1"/>
  <c r="I6" i="3" s="1"/>
  <c r="J6" i="3" s="1"/>
  <c r="K6" i="3" s="1"/>
  <c r="L6" i="3" s="1"/>
  <c r="C5" i="3"/>
  <c r="D5" i="3" s="1"/>
  <c r="E5" i="3" s="1"/>
  <c r="F5" i="3" s="1"/>
  <c r="G5" i="3" s="1"/>
  <c r="H5" i="3" s="1"/>
  <c r="I5" i="3" s="1"/>
  <c r="J5" i="3" s="1"/>
  <c r="K5" i="3" s="1"/>
  <c r="L5" i="3" s="1"/>
  <c r="G4" i="3"/>
  <c r="H4" i="3" s="1"/>
  <c r="I4" i="3" s="1"/>
  <c r="J4" i="3" s="1"/>
  <c r="K4" i="3" s="1"/>
  <c r="L4" i="3" s="1"/>
  <c r="M4" i="3" s="1"/>
  <c r="N4" i="3" s="1"/>
  <c r="O4" i="3" s="1"/>
  <c r="P4" i="3" s="1"/>
  <c r="F4" i="3"/>
  <c r="C4" i="3"/>
  <c r="D4" i="3" s="1"/>
  <c r="E4" i="3" s="1"/>
  <c r="U52" i="2"/>
  <c r="T52" i="2"/>
  <c r="S52" i="2"/>
  <c r="R52" i="2"/>
  <c r="Q52" i="2"/>
  <c r="P52" i="2"/>
  <c r="O52" i="2"/>
  <c r="N52" i="2"/>
  <c r="M52" i="2"/>
  <c r="L52" i="2"/>
  <c r="K52" i="2"/>
  <c r="J52" i="2"/>
  <c r="I52" i="2"/>
  <c r="H52" i="2"/>
  <c r="G52" i="2"/>
  <c r="F52" i="2"/>
  <c r="E52" i="2"/>
  <c r="D52" i="2"/>
  <c r="C52" i="2"/>
  <c r="B52" i="2"/>
  <c r="Z51" i="2"/>
  <c r="AA51" i="2" s="1"/>
  <c r="AB51" i="2" s="1"/>
  <c r="AC51" i="2" s="1"/>
  <c r="AD51" i="2" s="1"/>
  <c r="AE51" i="2" s="1"/>
  <c r="AF51" i="2" s="1"/>
  <c r="AG51" i="2" s="1"/>
  <c r="AH51" i="2" s="1"/>
  <c r="AI51" i="2" s="1"/>
  <c r="Z50" i="2"/>
  <c r="AA50" i="2" s="1"/>
  <c r="AB50" i="2" s="1"/>
  <c r="AC50" i="2" s="1"/>
  <c r="AD50" i="2" s="1"/>
  <c r="AE50" i="2" s="1"/>
  <c r="AF50" i="2" s="1"/>
  <c r="AG50" i="2" s="1"/>
  <c r="AH50" i="2" s="1"/>
  <c r="AI50" i="2" s="1"/>
  <c r="Z49" i="2"/>
  <c r="AA49" i="2" s="1"/>
  <c r="AB49" i="2" s="1"/>
  <c r="AC49" i="2" s="1"/>
  <c r="AD49" i="2" s="1"/>
  <c r="AE49" i="2" s="1"/>
  <c r="AF49" i="2" s="1"/>
  <c r="AG49" i="2" s="1"/>
  <c r="AH49" i="2" s="1"/>
  <c r="AI49" i="2" s="1"/>
  <c r="Z48" i="2"/>
  <c r="AA48" i="2" s="1"/>
  <c r="AB48" i="2" s="1"/>
  <c r="AC48" i="2" s="1"/>
  <c r="AD48" i="2" s="1"/>
  <c r="AE48" i="2" s="1"/>
  <c r="AF48" i="2" s="1"/>
  <c r="AG48" i="2" s="1"/>
  <c r="AH48" i="2" s="1"/>
  <c r="AI48" i="2" s="1"/>
  <c r="Z47" i="2"/>
  <c r="AA47" i="2" s="1"/>
  <c r="AB47" i="2" s="1"/>
  <c r="AC47" i="2" s="1"/>
  <c r="AD47" i="2" s="1"/>
  <c r="AE47" i="2" s="1"/>
  <c r="AF47" i="2" s="1"/>
  <c r="AG47" i="2" s="1"/>
  <c r="AH47" i="2" s="1"/>
  <c r="AI47" i="2" s="1"/>
  <c r="Z46" i="2"/>
  <c r="AA46" i="2" s="1"/>
  <c r="AB46" i="2" s="1"/>
  <c r="AC46" i="2" s="1"/>
  <c r="AD46" i="2" s="1"/>
  <c r="AE46" i="2" s="1"/>
  <c r="AF46" i="2" s="1"/>
  <c r="AG46" i="2" s="1"/>
  <c r="AH46" i="2" s="1"/>
  <c r="AI46" i="2" s="1"/>
  <c r="Z45" i="2"/>
  <c r="AA45" i="2" s="1"/>
  <c r="AB45" i="2" s="1"/>
  <c r="AC45" i="2" s="1"/>
  <c r="AD45" i="2" s="1"/>
  <c r="AE45" i="2" s="1"/>
  <c r="AF45" i="2" s="1"/>
  <c r="AG45" i="2" s="1"/>
  <c r="AH45" i="2" s="1"/>
  <c r="AI45" i="2" s="1"/>
  <c r="Z44" i="2"/>
  <c r="AA44" i="2" s="1"/>
  <c r="AB44" i="2" s="1"/>
  <c r="AC44" i="2" s="1"/>
  <c r="AD44" i="2" s="1"/>
  <c r="AE44" i="2" s="1"/>
  <c r="AF44" i="2" s="1"/>
  <c r="AG44" i="2" s="1"/>
  <c r="AH44" i="2" s="1"/>
  <c r="AI44" i="2" s="1"/>
  <c r="AA43" i="2"/>
  <c r="AB43" i="2" s="1"/>
  <c r="AC43" i="2" s="1"/>
  <c r="AD43" i="2" s="1"/>
  <c r="AE43" i="2" s="1"/>
  <c r="AF43" i="2" s="1"/>
  <c r="AG43" i="2" s="1"/>
  <c r="AH43" i="2" s="1"/>
  <c r="AI43" i="2" s="1"/>
  <c r="Z43" i="2"/>
  <c r="Z42" i="2"/>
  <c r="AA42" i="2" s="1"/>
  <c r="AB42" i="2" s="1"/>
  <c r="AC42" i="2" s="1"/>
  <c r="AD42" i="2" s="1"/>
  <c r="AE42" i="2" s="1"/>
  <c r="AF42" i="2" s="1"/>
  <c r="AG42" i="2" s="1"/>
  <c r="AH42" i="2" s="1"/>
  <c r="AI42" i="2" s="1"/>
  <c r="Z41" i="2"/>
  <c r="AA41" i="2" s="1"/>
  <c r="AB41" i="2" s="1"/>
  <c r="AC41" i="2" s="1"/>
  <c r="AD41" i="2" s="1"/>
  <c r="AE41" i="2" s="1"/>
  <c r="AF41" i="2" s="1"/>
  <c r="AG41" i="2" s="1"/>
  <c r="AH41" i="2" s="1"/>
  <c r="AI41" i="2" s="1"/>
  <c r="AA40" i="2"/>
  <c r="AB40" i="2" s="1"/>
  <c r="AC40" i="2" s="1"/>
  <c r="AD40" i="2" s="1"/>
  <c r="AE40" i="2" s="1"/>
  <c r="AF40" i="2" s="1"/>
  <c r="AG40" i="2" s="1"/>
  <c r="AH40" i="2" s="1"/>
  <c r="AI40" i="2" s="1"/>
  <c r="Z40" i="2"/>
  <c r="Z39" i="2"/>
  <c r="AA39" i="2" s="1"/>
  <c r="AB39" i="2" s="1"/>
  <c r="AC39" i="2" s="1"/>
  <c r="AD39" i="2" s="1"/>
  <c r="AE39" i="2" s="1"/>
  <c r="AF39" i="2" s="1"/>
  <c r="AG39" i="2" s="1"/>
  <c r="AH39" i="2" s="1"/>
  <c r="AI39" i="2" s="1"/>
  <c r="AA38" i="2"/>
  <c r="AB38" i="2" s="1"/>
  <c r="AC38" i="2" s="1"/>
  <c r="AD38" i="2" s="1"/>
  <c r="AE38" i="2" s="1"/>
  <c r="AF38" i="2" s="1"/>
  <c r="AG38" i="2" s="1"/>
  <c r="AH38" i="2" s="1"/>
  <c r="AI38" i="2" s="1"/>
  <c r="Z38" i="2"/>
  <c r="Z37" i="2"/>
  <c r="AA37" i="2" s="1"/>
  <c r="AB37" i="2" s="1"/>
  <c r="AC37" i="2" s="1"/>
  <c r="AD37" i="2" s="1"/>
  <c r="AE37" i="2" s="1"/>
  <c r="AF37" i="2" s="1"/>
  <c r="AG37" i="2" s="1"/>
  <c r="AH37" i="2" s="1"/>
  <c r="AI37" i="2" s="1"/>
  <c r="Z36" i="2"/>
  <c r="AA36" i="2" s="1"/>
  <c r="AB36" i="2" s="1"/>
  <c r="AC36" i="2" s="1"/>
  <c r="AD36" i="2" s="1"/>
  <c r="AE36" i="2" s="1"/>
  <c r="AF36" i="2" s="1"/>
  <c r="AG36" i="2" s="1"/>
  <c r="AH36" i="2" s="1"/>
  <c r="AI36" i="2" s="1"/>
  <c r="Z35" i="2"/>
  <c r="AA35" i="2" s="1"/>
  <c r="AB35" i="2" s="1"/>
  <c r="AC35" i="2" s="1"/>
  <c r="AD35" i="2" s="1"/>
  <c r="AE35" i="2" s="1"/>
  <c r="AF35" i="2" s="1"/>
  <c r="AG35" i="2" s="1"/>
  <c r="AH35" i="2" s="1"/>
  <c r="AI35" i="2" s="1"/>
  <c r="Z34" i="2"/>
  <c r="AA34" i="2" s="1"/>
  <c r="AB34" i="2" s="1"/>
  <c r="AC34" i="2" s="1"/>
  <c r="AD34" i="2" s="1"/>
  <c r="AE34" i="2" s="1"/>
  <c r="AF34" i="2" s="1"/>
  <c r="AG34" i="2" s="1"/>
  <c r="AH34" i="2" s="1"/>
  <c r="AI34" i="2" s="1"/>
  <c r="Z33" i="2"/>
  <c r="AA33" i="2" s="1"/>
  <c r="AB33" i="2" s="1"/>
  <c r="AC33" i="2" s="1"/>
  <c r="AD33" i="2" s="1"/>
  <c r="AE33" i="2" s="1"/>
  <c r="AF33" i="2" s="1"/>
  <c r="AG33" i="2" s="1"/>
  <c r="AH33" i="2" s="1"/>
  <c r="AI33" i="2" s="1"/>
  <c r="Z32" i="2"/>
  <c r="AA32" i="2" s="1"/>
  <c r="AB32" i="2" s="1"/>
  <c r="AC32" i="2" s="1"/>
  <c r="AD32" i="2" s="1"/>
  <c r="AE32" i="2" s="1"/>
  <c r="AF32" i="2" s="1"/>
  <c r="AG32" i="2" s="1"/>
  <c r="AH32" i="2" s="1"/>
  <c r="AI32" i="2" s="1"/>
  <c r="AA31" i="2"/>
  <c r="AB31" i="2" s="1"/>
  <c r="AC31" i="2" s="1"/>
  <c r="AD31" i="2" s="1"/>
  <c r="AE31" i="2" s="1"/>
  <c r="AF31" i="2" s="1"/>
  <c r="AG31" i="2" s="1"/>
  <c r="AH31" i="2" s="1"/>
  <c r="AI31" i="2" s="1"/>
  <c r="Z31" i="2"/>
  <c r="Z30" i="2"/>
  <c r="AA30" i="2" s="1"/>
  <c r="AB30" i="2" s="1"/>
  <c r="AC30" i="2" s="1"/>
  <c r="AD30" i="2" s="1"/>
  <c r="AE30" i="2" s="1"/>
  <c r="AF30" i="2" s="1"/>
  <c r="AG30" i="2" s="1"/>
  <c r="AH30" i="2" s="1"/>
  <c r="AI30" i="2" s="1"/>
  <c r="Z29" i="2"/>
  <c r="AA29" i="2" s="1"/>
  <c r="AB29" i="2" s="1"/>
  <c r="AC29" i="2" s="1"/>
  <c r="AD29" i="2" s="1"/>
  <c r="AE29" i="2" s="1"/>
  <c r="AF29" i="2" s="1"/>
  <c r="AG29" i="2" s="1"/>
  <c r="AH29" i="2" s="1"/>
  <c r="AI29" i="2" s="1"/>
  <c r="Z28" i="2"/>
  <c r="AA28" i="2" s="1"/>
  <c r="AB28" i="2" s="1"/>
  <c r="AC28" i="2" s="1"/>
  <c r="AD28" i="2" s="1"/>
  <c r="AE28" i="2" s="1"/>
  <c r="AF28" i="2" s="1"/>
  <c r="AG28" i="2" s="1"/>
  <c r="AH28" i="2" s="1"/>
  <c r="AI28" i="2" s="1"/>
  <c r="Z27" i="2"/>
  <c r="AA27" i="2" s="1"/>
  <c r="AB27" i="2" s="1"/>
  <c r="AC27" i="2" s="1"/>
  <c r="AD27" i="2" s="1"/>
  <c r="AE27" i="2" s="1"/>
  <c r="AF27" i="2" s="1"/>
  <c r="AG27" i="2" s="1"/>
  <c r="AH27" i="2" s="1"/>
  <c r="AI27" i="2" s="1"/>
  <c r="Z26" i="2"/>
  <c r="AA26" i="2" s="1"/>
  <c r="AB26" i="2" s="1"/>
  <c r="AC26" i="2" s="1"/>
  <c r="AD26" i="2" s="1"/>
  <c r="AE26" i="2" s="1"/>
  <c r="AF26" i="2" s="1"/>
  <c r="AG26" i="2" s="1"/>
  <c r="AH26" i="2" s="1"/>
  <c r="AI26" i="2" s="1"/>
  <c r="Z25" i="2"/>
  <c r="AA25" i="2" s="1"/>
  <c r="AB25" i="2" s="1"/>
  <c r="AC25" i="2" s="1"/>
  <c r="AD25" i="2" s="1"/>
  <c r="AE25" i="2" s="1"/>
  <c r="AF25" i="2" s="1"/>
  <c r="AG25" i="2" s="1"/>
  <c r="AH25" i="2" s="1"/>
  <c r="AI25" i="2" s="1"/>
  <c r="Z24" i="2"/>
  <c r="AA24" i="2" s="1"/>
  <c r="AB24" i="2" s="1"/>
  <c r="AC24" i="2" s="1"/>
  <c r="AD24" i="2" s="1"/>
  <c r="AE24" i="2" s="1"/>
  <c r="AF24" i="2" s="1"/>
  <c r="AG24" i="2" s="1"/>
  <c r="AH24" i="2" s="1"/>
  <c r="AI24" i="2" s="1"/>
  <c r="AA23" i="2"/>
  <c r="AB23" i="2" s="1"/>
  <c r="AC23" i="2" s="1"/>
  <c r="AD23" i="2" s="1"/>
  <c r="AE23" i="2" s="1"/>
  <c r="AF23" i="2" s="1"/>
  <c r="AG23" i="2" s="1"/>
  <c r="AH23" i="2" s="1"/>
  <c r="AI23" i="2" s="1"/>
  <c r="Z23" i="2"/>
  <c r="AA22" i="2"/>
  <c r="AB22" i="2" s="1"/>
  <c r="AC22" i="2" s="1"/>
  <c r="AD22" i="2" s="1"/>
  <c r="AE22" i="2" s="1"/>
  <c r="AF22" i="2" s="1"/>
  <c r="AG22" i="2" s="1"/>
  <c r="AH22" i="2" s="1"/>
  <c r="AI22" i="2" s="1"/>
  <c r="Z22" i="2"/>
  <c r="Z21" i="2"/>
  <c r="AA21" i="2" s="1"/>
  <c r="AB21" i="2" s="1"/>
  <c r="AC21" i="2" s="1"/>
  <c r="AD21" i="2" s="1"/>
  <c r="AE21" i="2" s="1"/>
  <c r="AF21" i="2" s="1"/>
  <c r="AG21" i="2" s="1"/>
  <c r="AH21" i="2" s="1"/>
  <c r="AI21" i="2" s="1"/>
  <c r="Z20" i="2"/>
  <c r="AA20" i="2" s="1"/>
  <c r="AB20" i="2" s="1"/>
  <c r="AC20" i="2" s="1"/>
  <c r="AD20" i="2" s="1"/>
  <c r="AE20" i="2" s="1"/>
  <c r="AF20" i="2" s="1"/>
  <c r="AG20" i="2" s="1"/>
  <c r="AH20" i="2" s="1"/>
  <c r="AI20" i="2" s="1"/>
  <c r="AA19" i="2"/>
  <c r="AB19" i="2" s="1"/>
  <c r="AC19" i="2" s="1"/>
  <c r="AD19" i="2" s="1"/>
  <c r="AE19" i="2" s="1"/>
  <c r="AF19" i="2" s="1"/>
  <c r="AG19" i="2" s="1"/>
  <c r="AH19" i="2" s="1"/>
  <c r="AI19" i="2" s="1"/>
  <c r="Z19" i="2"/>
  <c r="Z18" i="2"/>
  <c r="AA18" i="2" s="1"/>
  <c r="AB18" i="2" s="1"/>
  <c r="AC18" i="2" s="1"/>
  <c r="AD18" i="2" s="1"/>
  <c r="AE18" i="2" s="1"/>
  <c r="AF18" i="2" s="1"/>
  <c r="AG18" i="2" s="1"/>
  <c r="AH18" i="2" s="1"/>
  <c r="AI18" i="2" s="1"/>
  <c r="Z17" i="2"/>
  <c r="AA17" i="2" s="1"/>
  <c r="AB17" i="2" s="1"/>
  <c r="AC17" i="2" s="1"/>
  <c r="AD17" i="2" s="1"/>
  <c r="AE17" i="2" s="1"/>
  <c r="AF17" i="2" s="1"/>
  <c r="AG17" i="2" s="1"/>
  <c r="AH17" i="2" s="1"/>
  <c r="AI17" i="2" s="1"/>
  <c r="AA16" i="2"/>
  <c r="AB16" i="2" s="1"/>
  <c r="AC16" i="2" s="1"/>
  <c r="AD16" i="2" s="1"/>
  <c r="AE16" i="2" s="1"/>
  <c r="AF16" i="2" s="1"/>
  <c r="AG16" i="2" s="1"/>
  <c r="AH16" i="2" s="1"/>
  <c r="AI16" i="2" s="1"/>
  <c r="Z16" i="2"/>
  <c r="Z15" i="2"/>
  <c r="AA15" i="2" s="1"/>
  <c r="AB15" i="2" s="1"/>
  <c r="AC15" i="2" s="1"/>
  <c r="AD15" i="2" s="1"/>
  <c r="AE15" i="2" s="1"/>
  <c r="AF15" i="2" s="1"/>
  <c r="AG15" i="2" s="1"/>
  <c r="AH15" i="2" s="1"/>
  <c r="AI15" i="2" s="1"/>
  <c r="Z14" i="2"/>
  <c r="AA14" i="2" s="1"/>
  <c r="AB14" i="2" s="1"/>
  <c r="AC14" i="2" s="1"/>
  <c r="AD14" i="2" s="1"/>
  <c r="AE14" i="2" s="1"/>
  <c r="AF14" i="2" s="1"/>
  <c r="AG14" i="2" s="1"/>
  <c r="AH14" i="2" s="1"/>
  <c r="AI14" i="2" s="1"/>
  <c r="Z13" i="2"/>
  <c r="AA13" i="2" s="1"/>
  <c r="AB13" i="2" s="1"/>
  <c r="AC13" i="2" s="1"/>
  <c r="AD13" i="2" s="1"/>
  <c r="AE13" i="2" s="1"/>
  <c r="AF13" i="2" s="1"/>
  <c r="AG13" i="2" s="1"/>
  <c r="AH13" i="2" s="1"/>
  <c r="AI13" i="2" s="1"/>
  <c r="Z12" i="2"/>
  <c r="AA12" i="2" s="1"/>
  <c r="AB12" i="2" s="1"/>
  <c r="AC12" i="2" s="1"/>
  <c r="AD12" i="2" s="1"/>
  <c r="AE12" i="2" s="1"/>
  <c r="AF12" i="2" s="1"/>
  <c r="AG12" i="2" s="1"/>
  <c r="AH12" i="2" s="1"/>
  <c r="AI12" i="2" s="1"/>
  <c r="Z11" i="2"/>
  <c r="AA11" i="2" s="1"/>
  <c r="AB11" i="2" s="1"/>
  <c r="AC11" i="2" s="1"/>
  <c r="AD11" i="2" s="1"/>
  <c r="AE11" i="2" s="1"/>
  <c r="AF11" i="2" s="1"/>
  <c r="AG11" i="2" s="1"/>
  <c r="AH11" i="2" s="1"/>
  <c r="AI11" i="2" s="1"/>
  <c r="Z10" i="2"/>
  <c r="AA10" i="2" s="1"/>
  <c r="AB10" i="2" s="1"/>
  <c r="AC10" i="2" s="1"/>
  <c r="AD10" i="2" s="1"/>
  <c r="AE10" i="2" s="1"/>
  <c r="AF10" i="2" s="1"/>
  <c r="AG10" i="2" s="1"/>
  <c r="AH10" i="2" s="1"/>
  <c r="AI10" i="2" s="1"/>
  <c r="Z9" i="2"/>
  <c r="AA9" i="2" s="1"/>
  <c r="AB9" i="2" s="1"/>
  <c r="AC9" i="2" s="1"/>
  <c r="AD9" i="2" s="1"/>
  <c r="AE9" i="2" s="1"/>
  <c r="AF9" i="2" s="1"/>
  <c r="AG9" i="2" s="1"/>
  <c r="AH9" i="2" s="1"/>
  <c r="AI9" i="2" s="1"/>
  <c r="AA8" i="2"/>
  <c r="AB8" i="2" s="1"/>
  <c r="AC8" i="2" s="1"/>
  <c r="AD8" i="2" s="1"/>
  <c r="AE8" i="2" s="1"/>
  <c r="AF8" i="2" s="1"/>
  <c r="AG8" i="2" s="1"/>
  <c r="AH8" i="2" s="1"/>
  <c r="AI8" i="2" s="1"/>
  <c r="Z8" i="2"/>
  <c r="Z7" i="2"/>
  <c r="AA7" i="2" s="1"/>
  <c r="AB7" i="2" s="1"/>
  <c r="AC7" i="2" s="1"/>
  <c r="AD7" i="2" s="1"/>
  <c r="AE7" i="2" s="1"/>
  <c r="AF7" i="2" s="1"/>
  <c r="AG7" i="2" s="1"/>
  <c r="AH7" i="2" s="1"/>
  <c r="AI7" i="2" s="1"/>
  <c r="Z6" i="2"/>
  <c r="AA6" i="2" s="1"/>
  <c r="AB6" i="2" s="1"/>
  <c r="AC6" i="2" s="1"/>
  <c r="AD6" i="2" s="1"/>
  <c r="AE6" i="2" s="1"/>
  <c r="AF6" i="2" s="1"/>
  <c r="AG6" i="2" s="1"/>
  <c r="AH6" i="2" s="1"/>
  <c r="AI6" i="2" s="1"/>
  <c r="Z5" i="2"/>
  <c r="AA5" i="2" s="1"/>
  <c r="AB5" i="2" s="1"/>
  <c r="AC5" i="2" s="1"/>
  <c r="AD5" i="2" s="1"/>
  <c r="AE5" i="2" s="1"/>
  <c r="AF5" i="2" s="1"/>
  <c r="AG5" i="2" s="1"/>
  <c r="AH5" i="2" s="1"/>
  <c r="AI5" i="2" s="1"/>
  <c r="Z4" i="2"/>
  <c r="AA4" i="2" s="1"/>
  <c r="AB4" i="2" s="1"/>
  <c r="AC4" i="2" s="1"/>
  <c r="AD4" i="2" s="1"/>
  <c r="AE4" i="2" s="1"/>
  <c r="AF4" i="2" s="1"/>
  <c r="AG4" i="2" s="1"/>
  <c r="AH4" i="2" s="1"/>
  <c r="AI4" i="2" s="1"/>
  <c r="R138" i="11" l="1"/>
  <c r="Q137" i="11"/>
  <c r="R131" i="11"/>
  <c r="K140" i="11"/>
  <c r="R106" i="11"/>
  <c r="Q105" i="11"/>
  <c r="Q136" i="11"/>
  <c r="R125" i="11"/>
  <c r="Q131" i="11"/>
  <c r="Q115" i="11"/>
  <c r="R104" i="11"/>
  <c r="R112" i="11"/>
  <c r="R111" i="11"/>
  <c r="R137" i="11"/>
  <c r="R121" i="11"/>
  <c r="Q96" i="11"/>
  <c r="Q126" i="11"/>
  <c r="Q109" i="11"/>
  <c r="H140" i="11"/>
  <c r="R136" i="11"/>
  <c r="I140" i="11"/>
  <c r="R107" i="11"/>
  <c r="Q120" i="11"/>
  <c r="Q127" i="11"/>
  <c r="R117" i="11"/>
  <c r="B140" i="11"/>
  <c r="R116" i="11"/>
  <c r="Q130" i="11"/>
  <c r="R133" i="11"/>
  <c r="R132" i="11"/>
  <c r="R130" i="11"/>
  <c r="R129" i="11"/>
  <c r="R128" i="11"/>
  <c r="Q128" i="11"/>
  <c r="R127" i="11"/>
  <c r="L140" i="11"/>
  <c r="Q124" i="11"/>
  <c r="R123" i="11"/>
  <c r="R120" i="11"/>
  <c r="R119" i="11"/>
  <c r="Q119" i="11"/>
  <c r="R115" i="11"/>
  <c r="R114" i="11"/>
  <c r="R108" i="11"/>
  <c r="P140" i="11"/>
  <c r="R103" i="11"/>
  <c r="R98" i="11"/>
  <c r="R97" i="11"/>
  <c r="R96" i="11"/>
  <c r="J140" i="11"/>
  <c r="E140" i="11"/>
  <c r="R94" i="11"/>
  <c r="C140" i="11"/>
  <c r="R124" i="11"/>
  <c r="Q123" i="11"/>
  <c r="M140" i="11"/>
  <c r="F140" i="11"/>
  <c r="N140" i="11"/>
  <c r="G140" i="11"/>
  <c r="O140" i="11"/>
  <c r="Q94" i="11"/>
  <c r="R93" i="11"/>
  <c r="X40" i="5"/>
  <c r="X32" i="5"/>
  <c r="X24" i="5"/>
  <c r="X16" i="5"/>
  <c r="X8" i="5"/>
  <c r="X39" i="5"/>
  <c r="X31" i="5"/>
  <c r="X23" i="5"/>
  <c r="X15" i="5"/>
  <c r="X7" i="5"/>
  <c r="X38" i="5"/>
  <c r="X30" i="5"/>
  <c r="X6" i="5"/>
  <c r="X46" i="5"/>
  <c r="X22" i="5"/>
  <c r="X14" i="5"/>
  <c r="X36" i="5"/>
  <c r="X28" i="5"/>
  <c r="X20" i="5"/>
  <c r="X12" i="5"/>
  <c r="X4" i="5"/>
  <c r="X43" i="5"/>
  <c r="X35" i="5"/>
  <c r="X27" i="5"/>
  <c r="X19" i="5"/>
  <c r="X11" i="5"/>
  <c r="X10" i="5"/>
  <c r="X26" i="5"/>
  <c r="X18" i="5"/>
  <c r="Q102" i="11"/>
  <c r="Q101" i="11"/>
  <c r="M141" i="11"/>
  <c r="D141" i="11"/>
  <c r="G141" i="11"/>
  <c r="C141" i="11"/>
  <c r="J141" i="11"/>
  <c r="F141" i="11"/>
  <c r="O141" i="11"/>
  <c r="Q97" i="11"/>
  <c r="N141" i="11"/>
  <c r="E141" i="11"/>
  <c r="I141" i="11"/>
  <c r="P141" i="11"/>
  <c r="H141" i="11"/>
  <c r="L141" i="11"/>
  <c r="K141" i="11"/>
  <c r="Q93" i="11"/>
  <c r="W51" i="5"/>
  <c r="W43" i="5"/>
  <c r="W35" i="5"/>
  <c r="X37" i="5"/>
  <c r="X21" i="5"/>
  <c r="X9" i="5"/>
  <c r="D13" i="3"/>
  <c r="E13" i="3" s="1"/>
  <c r="F13" i="3" s="1"/>
  <c r="G13" i="3" s="1"/>
  <c r="D27" i="3"/>
  <c r="X45" i="5"/>
  <c r="X29" i="5"/>
  <c r="X5" i="5"/>
  <c r="X49" i="5"/>
  <c r="X33" i="5"/>
  <c r="X17" i="5"/>
  <c r="X41" i="5"/>
  <c r="X25" i="5"/>
  <c r="X13" i="5"/>
  <c r="V4" i="5"/>
  <c r="I5" i="5"/>
  <c r="R5" i="5"/>
  <c r="E6" i="5"/>
  <c r="O6" i="5"/>
  <c r="B7" i="5"/>
  <c r="B7" i="6" s="1"/>
  <c r="K7" i="5"/>
  <c r="J7" i="6" s="1"/>
  <c r="U7" i="5"/>
  <c r="R7" i="6" s="1"/>
  <c r="H8" i="5"/>
  <c r="Q8" i="5"/>
  <c r="D9" i="5"/>
  <c r="N9" i="5"/>
  <c r="J10" i="5"/>
  <c r="T10" i="5"/>
  <c r="C4" i="5"/>
  <c r="C18" i="5"/>
  <c r="P37" i="5"/>
  <c r="N41" i="6" s="1"/>
  <c r="P4" i="5"/>
  <c r="P29" i="5"/>
  <c r="P41" i="5"/>
  <c r="N45" i="6" s="1"/>
  <c r="P25" i="5"/>
  <c r="L5" i="5"/>
  <c r="I6" i="5"/>
  <c r="E7" i="5"/>
  <c r="E7" i="6" s="1"/>
  <c r="U8" i="5"/>
  <c r="Q9" i="5"/>
  <c r="D10" i="5"/>
  <c r="J11" i="5"/>
  <c r="T11" i="5"/>
  <c r="F12" i="5"/>
  <c r="P12" i="5"/>
  <c r="C13" i="5"/>
  <c r="V13" i="5"/>
  <c r="I14" i="5"/>
  <c r="R14" i="5"/>
  <c r="E15" i="5"/>
  <c r="O15" i="5"/>
  <c r="B16" i="5"/>
  <c r="B17" i="6" s="1"/>
  <c r="K16" i="5"/>
  <c r="J17" i="6" s="1"/>
  <c r="U16" i="5"/>
  <c r="R17" i="6" s="1"/>
  <c r="H17" i="5"/>
  <c r="Q17" i="5"/>
  <c r="D18" i="5"/>
  <c r="N18" i="5"/>
  <c r="J19" i="5"/>
  <c r="T19" i="5"/>
  <c r="F20" i="5"/>
  <c r="P20" i="5"/>
  <c r="C21" i="5"/>
  <c r="L21" i="5"/>
  <c r="V21" i="5"/>
  <c r="I22" i="5"/>
  <c r="R22" i="5"/>
  <c r="E23" i="5"/>
  <c r="D26" i="5"/>
  <c r="D28" i="6" s="1"/>
  <c r="N34" i="5"/>
  <c r="D42" i="5"/>
  <c r="F41" i="5"/>
  <c r="F37" i="5"/>
  <c r="F41" i="6" s="1"/>
  <c r="F4" i="5"/>
  <c r="F49" i="5"/>
  <c r="F29" i="5"/>
  <c r="F33" i="5"/>
  <c r="F13" i="5"/>
  <c r="C5" i="5"/>
  <c r="V5" i="5"/>
  <c r="R6" i="5"/>
  <c r="B8" i="5"/>
  <c r="B8" i="6" s="1"/>
  <c r="H9" i="5"/>
  <c r="N10" i="5"/>
  <c r="L13" i="5"/>
  <c r="Q4" i="5"/>
  <c r="F15" i="5"/>
  <c r="B19" i="5"/>
  <c r="K27" i="5"/>
  <c r="U27" i="5"/>
  <c r="K8" i="5"/>
  <c r="J8" i="6" s="1"/>
  <c r="I4" i="5"/>
  <c r="I48" i="5"/>
  <c r="R4" i="5"/>
  <c r="R32" i="5"/>
  <c r="R18" i="5"/>
  <c r="E5" i="5"/>
  <c r="O5" i="5"/>
  <c r="M5" i="6" s="1"/>
  <c r="B6" i="5"/>
  <c r="K6" i="5"/>
  <c r="J6" i="6" s="1"/>
  <c r="U6" i="5"/>
  <c r="H7" i="5"/>
  <c r="G7" i="6" s="1"/>
  <c r="Q7" i="5"/>
  <c r="O7" i="6" s="1"/>
  <c r="D8" i="5"/>
  <c r="I12" i="5"/>
  <c r="B14" i="5"/>
  <c r="B15" i="6" s="1"/>
  <c r="D16" i="5"/>
  <c r="D17" i="6" s="1"/>
  <c r="J17" i="5"/>
  <c r="I20" i="5"/>
  <c r="R20" i="5"/>
  <c r="I36" i="5"/>
  <c r="R36" i="5"/>
  <c r="L4" i="5"/>
  <c r="L14" i="5"/>
  <c r="O7" i="5"/>
  <c r="M7" i="6" s="1"/>
  <c r="D28" i="3"/>
  <c r="E27" i="3"/>
  <c r="F5" i="5"/>
  <c r="B9" i="5"/>
  <c r="B4" i="5"/>
  <c r="B4" i="6" s="1"/>
  <c r="B45" i="5"/>
  <c r="B31" i="5"/>
  <c r="B35" i="5"/>
  <c r="K4" i="5"/>
  <c r="J4" i="6" s="1"/>
  <c r="K31" i="5"/>
  <c r="K43" i="5"/>
  <c r="J48" i="6" s="1"/>
  <c r="U4" i="5"/>
  <c r="U51" i="5"/>
  <c r="U39" i="5"/>
  <c r="H5" i="5"/>
  <c r="G5" i="6" s="1"/>
  <c r="H10" i="5"/>
  <c r="G10" i="6" s="1"/>
  <c r="Q5" i="5"/>
  <c r="D6" i="5"/>
  <c r="D13" i="5"/>
  <c r="D14" i="6" s="1"/>
  <c r="N6" i="5"/>
  <c r="N4" i="5"/>
  <c r="J7" i="5"/>
  <c r="I7" i="6" s="1"/>
  <c r="T7" i="5"/>
  <c r="Q7" i="6" s="1"/>
  <c r="F8" i="5"/>
  <c r="P8" i="5"/>
  <c r="C9" i="5"/>
  <c r="L9" i="5"/>
  <c r="E11" i="5"/>
  <c r="J15" i="5"/>
  <c r="P16" i="5"/>
  <c r="N17" i="6" s="1"/>
  <c r="D22" i="5"/>
  <c r="D19" i="6" s="1"/>
  <c r="N22" i="5"/>
  <c r="D38" i="5"/>
  <c r="N38" i="5"/>
  <c r="M6" i="6"/>
  <c r="O8" i="6"/>
  <c r="F11" i="5"/>
  <c r="P11" i="5"/>
  <c r="N12" i="6" s="1"/>
  <c r="C12" i="5"/>
  <c r="L12" i="5"/>
  <c r="V12" i="5"/>
  <c r="I13" i="5"/>
  <c r="R13" i="5"/>
  <c r="E14" i="5"/>
  <c r="O14" i="5"/>
  <c r="B15" i="5"/>
  <c r="B16" i="6" s="1"/>
  <c r="K15" i="5"/>
  <c r="J16" i="6" s="1"/>
  <c r="U15" i="5"/>
  <c r="R16" i="6" s="1"/>
  <c r="H16" i="5"/>
  <c r="G17" i="6" s="1"/>
  <c r="Q16" i="5"/>
  <c r="O17" i="6" s="1"/>
  <c r="D17" i="5"/>
  <c r="D18" i="6" s="1"/>
  <c r="N17" i="5"/>
  <c r="J18" i="5"/>
  <c r="T18" i="5"/>
  <c r="F19" i="5"/>
  <c r="P19" i="5"/>
  <c r="C20" i="5"/>
  <c r="L20" i="5"/>
  <c r="V20" i="5"/>
  <c r="I21" i="5"/>
  <c r="R21" i="5"/>
  <c r="E22" i="5"/>
  <c r="O22" i="5"/>
  <c r="B23" i="5"/>
  <c r="K23" i="5"/>
  <c r="U23" i="5"/>
  <c r="H24" i="5"/>
  <c r="Q24" i="5"/>
  <c r="D25" i="5"/>
  <c r="N25" i="5"/>
  <c r="J26" i="5"/>
  <c r="I28" i="6" s="1"/>
  <c r="T26" i="5"/>
  <c r="Q28" i="6" s="1"/>
  <c r="F27" i="5"/>
  <c r="P27" i="5"/>
  <c r="C28" i="5"/>
  <c r="E6" i="6"/>
  <c r="R8" i="5"/>
  <c r="K10" i="5"/>
  <c r="J10" i="6" s="1"/>
  <c r="N12" i="5"/>
  <c r="T13" i="5"/>
  <c r="R16" i="5"/>
  <c r="P17" i="6" s="1"/>
  <c r="I24" i="5"/>
  <c r="I40" i="5"/>
  <c r="G8" i="6"/>
  <c r="I10" i="6"/>
  <c r="K5" i="5"/>
  <c r="J5" i="6" s="1"/>
  <c r="Q6" i="5"/>
  <c r="O6" i="6" s="1"/>
  <c r="P9" i="5"/>
  <c r="V10" i="5"/>
  <c r="Q14" i="5"/>
  <c r="L28" i="5"/>
  <c r="V28" i="5"/>
  <c r="I29" i="5"/>
  <c r="R29" i="5"/>
  <c r="U31" i="5"/>
  <c r="N33" i="5"/>
  <c r="L36" i="5"/>
  <c r="B39" i="5"/>
  <c r="K39" i="5"/>
  <c r="N41" i="5"/>
  <c r="N49" i="5"/>
  <c r="D4" i="5"/>
  <c r="J5" i="5"/>
  <c r="I5" i="6" s="1"/>
  <c r="T5" i="5"/>
  <c r="F6" i="5"/>
  <c r="P6" i="5"/>
  <c r="C7" i="5"/>
  <c r="C7" i="6" s="1"/>
  <c r="L7" i="5"/>
  <c r="K7" i="6" s="1"/>
  <c r="V7" i="5"/>
  <c r="S7" i="6" s="1"/>
  <c r="I8" i="5"/>
  <c r="E9" i="5"/>
  <c r="E9" i="6" s="1"/>
  <c r="O9" i="5"/>
  <c r="M9" i="6" s="1"/>
  <c r="B10" i="5"/>
  <c r="U10" i="5"/>
  <c r="H11" i="5"/>
  <c r="G12" i="6" s="1"/>
  <c r="Q11" i="5"/>
  <c r="D12" i="5"/>
  <c r="J13" i="5"/>
  <c r="F14" i="5"/>
  <c r="P14" i="5"/>
  <c r="N15" i="6" s="1"/>
  <c r="C15" i="5"/>
  <c r="L15" i="5"/>
  <c r="V15" i="5"/>
  <c r="I16" i="5"/>
  <c r="H17" i="6" s="1"/>
  <c r="E17" i="5"/>
  <c r="O17" i="5"/>
  <c r="B18" i="5"/>
  <c r="K18" i="5"/>
  <c r="U18" i="5"/>
  <c r="H19" i="5"/>
  <c r="Q19" i="5"/>
  <c r="D20" i="5"/>
  <c r="D23" i="6" s="1"/>
  <c r="N20" i="5"/>
  <c r="J21" i="5"/>
  <c r="I24" i="6" s="1"/>
  <c r="T21" i="5"/>
  <c r="Q24" i="6" s="1"/>
  <c r="F22" i="5"/>
  <c r="P22" i="5"/>
  <c r="N19" i="6" s="1"/>
  <c r="C23" i="5"/>
  <c r="L23" i="5"/>
  <c r="V23" i="5"/>
  <c r="R24" i="5"/>
  <c r="E25" i="5"/>
  <c r="O25" i="5"/>
  <c r="B26" i="5"/>
  <c r="B28" i="6" s="1"/>
  <c r="K26" i="5"/>
  <c r="J28" i="6" s="1"/>
  <c r="U26" i="5"/>
  <c r="R28" i="6" s="1"/>
  <c r="H27" i="5"/>
  <c r="Q27" i="5"/>
  <c r="D28" i="5"/>
  <c r="N28" i="5"/>
  <c r="J29" i="5"/>
  <c r="T29" i="5"/>
  <c r="F30" i="5"/>
  <c r="F33" i="6" s="1"/>
  <c r="P30" i="5"/>
  <c r="N33" i="6" s="1"/>
  <c r="C31" i="5"/>
  <c r="L31" i="5"/>
  <c r="V31" i="5"/>
  <c r="I32" i="5"/>
  <c r="E33" i="5"/>
  <c r="O33" i="5"/>
  <c r="B34" i="5"/>
  <c r="K34" i="5"/>
  <c r="U34" i="5"/>
  <c r="H35" i="5"/>
  <c r="Q35" i="5"/>
  <c r="D36" i="5"/>
  <c r="N36" i="5"/>
  <c r="J37" i="5"/>
  <c r="I41" i="6" s="1"/>
  <c r="T37" i="5"/>
  <c r="Q41" i="6" s="1"/>
  <c r="F38" i="5"/>
  <c r="F42" i="6" s="1"/>
  <c r="P38" i="5"/>
  <c r="N42" i="6" s="1"/>
  <c r="C39" i="5"/>
  <c r="L39" i="5"/>
  <c r="V39" i="5"/>
  <c r="R40" i="5"/>
  <c r="E41" i="5"/>
  <c r="K42" i="5"/>
  <c r="J45" i="5"/>
  <c r="B50" i="5"/>
  <c r="E4" i="5"/>
  <c r="E4" i="6" s="1"/>
  <c r="O4" i="5"/>
  <c r="M4" i="6" s="1"/>
  <c r="O51" i="5"/>
  <c r="B5" i="5"/>
  <c r="U5" i="5"/>
  <c r="H6" i="5"/>
  <c r="G6" i="6" s="1"/>
  <c r="D7" i="5"/>
  <c r="D7" i="6" s="1"/>
  <c r="N7" i="5"/>
  <c r="L7" i="6" s="1"/>
  <c r="J8" i="5"/>
  <c r="I8" i="6" s="1"/>
  <c r="T8" i="5"/>
  <c r="F9" i="5"/>
  <c r="C10" i="5"/>
  <c r="C10" i="6" s="1"/>
  <c r="L10" i="5"/>
  <c r="K10" i="6" s="1"/>
  <c r="I11" i="5"/>
  <c r="R11" i="5"/>
  <c r="P12" i="6" s="1"/>
  <c r="E12" i="5"/>
  <c r="O12" i="5"/>
  <c r="B13" i="5"/>
  <c r="K13" i="5"/>
  <c r="J14" i="6" s="1"/>
  <c r="U13" i="5"/>
  <c r="R14" i="6" s="1"/>
  <c r="H14" i="5"/>
  <c r="G15" i="6" s="1"/>
  <c r="D15" i="5"/>
  <c r="D16" i="6" s="1"/>
  <c r="N15" i="5"/>
  <c r="J16" i="5"/>
  <c r="I17" i="6" s="1"/>
  <c r="T16" i="5"/>
  <c r="Q17" i="6" s="1"/>
  <c r="F17" i="5"/>
  <c r="P17" i="5"/>
  <c r="N18" i="6" s="1"/>
  <c r="L18" i="5"/>
  <c r="I19" i="5"/>
  <c r="H22" i="5"/>
  <c r="G19" i="6" s="1"/>
  <c r="F25" i="5"/>
  <c r="I27" i="5"/>
  <c r="H30" i="5"/>
  <c r="G33" i="6" s="1"/>
  <c r="P33" i="5"/>
  <c r="I35" i="5"/>
  <c r="H38" i="5"/>
  <c r="I43" i="5"/>
  <c r="H48" i="6" s="1"/>
  <c r="O23" i="5"/>
  <c r="B24" i="5"/>
  <c r="B26" i="6" s="1"/>
  <c r="K24" i="5"/>
  <c r="J26" i="6" s="1"/>
  <c r="U24" i="5"/>
  <c r="R26" i="6" s="1"/>
  <c r="H25" i="5"/>
  <c r="Q25" i="5"/>
  <c r="N26" i="5"/>
  <c r="L28" i="6" s="1"/>
  <c r="J27" i="5"/>
  <c r="I29" i="6" s="1"/>
  <c r="T27" i="5"/>
  <c r="Q29" i="6" s="1"/>
  <c r="F28" i="5"/>
  <c r="F31" i="6" s="1"/>
  <c r="P28" i="5"/>
  <c r="N31" i="6" s="1"/>
  <c r="C29" i="5"/>
  <c r="L29" i="5"/>
  <c r="V29" i="5"/>
  <c r="I30" i="5"/>
  <c r="H33" i="6" s="1"/>
  <c r="R30" i="5"/>
  <c r="P33" i="6" s="1"/>
  <c r="E31" i="5"/>
  <c r="O31" i="5"/>
  <c r="B32" i="5"/>
  <c r="K32" i="5"/>
  <c r="U32" i="5"/>
  <c r="H33" i="5"/>
  <c r="G36" i="6" s="1"/>
  <c r="Q33" i="5"/>
  <c r="D34" i="5"/>
  <c r="J35" i="5"/>
  <c r="T35" i="5"/>
  <c r="Q39" i="6" s="1"/>
  <c r="F36" i="5"/>
  <c r="F40" i="6" s="1"/>
  <c r="P36" i="5"/>
  <c r="N40" i="6" s="1"/>
  <c r="C37" i="5"/>
  <c r="C41" i="6" s="1"/>
  <c r="L37" i="5"/>
  <c r="K41" i="6" s="1"/>
  <c r="V37" i="5"/>
  <c r="S41" i="6" s="1"/>
  <c r="I38" i="5"/>
  <c r="R38" i="5"/>
  <c r="E39" i="5"/>
  <c r="O39" i="5"/>
  <c r="B40" i="5"/>
  <c r="K40" i="5"/>
  <c r="U40" i="5"/>
  <c r="H41" i="5"/>
  <c r="Q41" i="5"/>
  <c r="N42" i="5"/>
  <c r="O47" i="5"/>
  <c r="H4" i="5"/>
  <c r="G4" i="6" s="1"/>
  <c r="Q50" i="5"/>
  <c r="D5" i="5"/>
  <c r="N5" i="5"/>
  <c r="L5" i="6" s="1"/>
  <c r="J6" i="5"/>
  <c r="I6" i="6" s="1"/>
  <c r="T6" i="5"/>
  <c r="F7" i="5"/>
  <c r="F7" i="6" s="1"/>
  <c r="P7" i="5"/>
  <c r="N7" i="6" s="1"/>
  <c r="C8" i="5"/>
  <c r="C8" i="6" s="1"/>
  <c r="L8" i="5"/>
  <c r="K8" i="6" s="1"/>
  <c r="V8" i="5"/>
  <c r="S8" i="6" s="1"/>
  <c r="I9" i="5"/>
  <c r="R9" i="5"/>
  <c r="E10" i="5"/>
  <c r="E10" i="6" s="1"/>
  <c r="O10" i="5"/>
  <c r="M10" i="6" s="1"/>
  <c r="B11" i="5"/>
  <c r="K11" i="5"/>
  <c r="J12" i="6" s="1"/>
  <c r="U11" i="5"/>
  <c r="R12" i="6" s="1"/>
  <c r="H12" i="5"/>
  <c r="G13" i="6" s="1"/>
  <c r="Q12" i="5"/>
  <c r="N13" i="5"/>
  <c r="J14" i="5"/>
  <c r="I15" i="6" s="1"/>
  <c r="T14" i="5"/>
  <c r="P15" i="5"/>
  <c r="N16" i="6" s="1"/>
  <c r="C16" i="5"/>
  <c r="C17" i="6" s="1"/>
  <c r="L16" i="5"/>
  <c r="K17" i="6" s="1"/>
  <c r="V16" i="5"/>
  <c r="S17" i="6" s="1"/>
  <c r="I17" i="5"/>
  <c r="H18" i="6" s="1"/>
  <c r="R17" i="5"/>
  <c r="P18" i="6" s="1"/>
  <c r="E18" i="5"/>
  <c r="O18" i="5"/>
  <c r="K19" i="5"/>
  <c r="J22" i="6" s="1"/>
  <c r="U19" i="5"/>
  <c r="R22" i="6" s="1"/>
  <c r="H20" i="5"/>
  <c r="Q20" i="5"/>
  <c r="D21" i="5"/>
  <c r="D24" i="6" s="1"/>
  <c r="N21" i="5"/>
  <c r="L24" i="6" s="1"/>
  <c r="J22" i="5"/>
  <c r="I19" i="6" s="1"/>
  <c r="T22" i="5"/>
  <c r="F23" i="5"/>
  <c r="P23" i="5"/>
  <c r="C24" i="5"/>
  <c r="L24" i="5"/>
  <c r="V24" i="5"/>
  <c r="I25" i="5"/>
  <c r="R25" i="5"/>
  <c r="E26" i="5"/>
  <c r="E28" i="6" s="1"/>
  <c r="O26" i="5"/>
  <c r="M28" i="6" s="1"/>
  <c r="B27" i="5"/>
  <c r="B29" i="6" s="1"/>
  <c r="D29" i="5"/>
  <c r="C32" i="5"/>
  <c r="V32" i="5"/>
  <c r="K35" i="5"/>
  <c r="U35" i="5"/>
  <c r="D37" i="5"/>
  <c r="D41" i="6" s="1"/>
  <c r="C40" i="5"/>
  <c r="V40" i="5"/>
  <c r="B43" i="5"/>
  <c r="B48" i="6" s="1"/>
  <c r="N8" i="5"/>
  <c r="J9" i="5"/>
  <c r="I9" i="6" s="1"/>
  <c r="T9" i="5"/>
  <c r="F10" i="5"/>
  <c r="P10" i="5"/>
  <c r="C11" i="5"/>
  <c r="L11" i="5"/>
  <c r="V11" i="5"/>
  <c r="R12" i="5"/>
  <c r="P13" i="6" s="1"/>
  <c r="E13" i="5"/>
  <c r="O13" i="5"/>
  <c r="K14" i="5"/>
  <c r="J15" i="6" s="1"/>
  <c r="U14" i="5"/>
  <c r="R15" i="6" s="1"/>
  <c r="H15" i="5"/>
  <c r="G16" i="6" s="1"/>
  <c r="Q15" i="5"/>
  <c r="N16" i="5"/>
  <c r="L17" i="6" s="1"/>
  <c r="T17" i="5"/>
  <c r="F18" i="5"/>
  <c r="P18" i="5"/>
  <c r="C19" i="5"/>
  <c r="L19" i="5"/>
  <c r="V19" i="5"/>
  <c r="E21" i="5"/>
  <c r="E24" i="6" s="1"/>
  <c r="O21" i="5"/>
  <c r="B22" i="5"/>
  <c r="K22" i="5"/>
  <c r="J19" i="6" s="1"/>
  <c r="U22" i="5"/>
  <c r="R19" i="6" s="1"/>
  <c r="H23" i="5"/>
  <c r="Q23" i="5"/>
  <c r="D24" i="5"/>
  <c r="D26" i="6" s="1"/>
  <c r="N24" i="5"/>
  <c r="J25" i="5"/>
  <c r="I27" i="6" s="1"/>
  <c r="T25" i="5"/>
  <c r="Q27" i="6" s="1"/>
  <c r="F26" i="5"/>
  <c r="F28" i="6" s="1"/>
  <c r="P26" i="5"/>
  <c r="N28" i="6" s="1"/>
  <c r="C27" i="5"/>
  <c r="L27" i="5"/>
  <c r="V27" i="5"/>
  <c r="I28" i="5"/>
  <c r="R28" i="5"/>
  <c r="P31" i="6" s="1"/>
  <c r="E29" i="5"/>
  <c r="O29" i="5"/>
  <c r="B30" i="5"/>
  <c r="B33" i="6" s="1"/>
  <c r="K30" i="5"/>
  <c r="J33" i="6" s="1"/>
  <c r="U30" i="5"/>
  <c r="R33" i="6" s="1"/>
  <c r="H31" i="5"/>
  <c r="G34" i="6" s="1"/>
  <c r="Q31" i="5"/>
  <c r="D32" i="5"/>
  <c r="N32" i="5"/>
  <c r="J33" i="5"/>
  <c r="T33" i="5"/>
  <c r="F34" i="5"/>
  <c r="F38" i="6" s="1"/>
  <c r="P34" i="5"/>
  <c r="N38" i="6" s="1"/>
  <c r="C35" i="5"/>
  <c r="L35" i="5"/>
  <c r="V35" i="5"/>
  <c r="E37" i="5"/>
  <c r="E41" i="6" s="1"/>
  <c r="O37" i="5"/>
  <c r="M41" i="6" s="1"/>
  <c r="B38" i="5"/>
  <c r="K38" i="5"/>
  <c r="U38" i="5"/>
  <c r="H39" i="5"/>
  <c r="Q39" i="5"/>
  <c r="D40" i="5"/>
  <c r="N40" i="5"/>
  <c r="J41" i="5"/>
  <c r="I45" i="6" s="1"/>
  <c r="T41" i="5"/>
  <c r="Q45" i="6" s="1"/>
  <c r="F42" i="5"/>
  <c r="F46" i="6" s="1"/>
  <c r="P42" i="5"/>
  <c r="N46" i="6" s="1"/>
  <c r="C43" i="5"/>
  <c r="C48" i="6" s="1"/>
  <c r="L43" i="5"/>
  <c r="K48" i="6" s="1"/>
  <c r="V43" i="5"/>
  <c r="S48" i="6" s="1"/>
  <c r="I44" i="5"/>
  <c r="H49" i="6" s="1"/>
  <c r="R44" i="5"/>
  <c r="E45" i="5"/>
  <c r="O45" i="5"/>
  <c r="B46" i="5"/>
  <c r="K46" i="5"/>
  <c r="J51" i="6" s="1"/>
  <c r="U46" i="5"/>
  <c r="H47" i="5"/>
  <c r="Q47" i="5"/>
  <c r="D48" i="5"/>
  <c r="N48" i="5"/>
  <c r="J49" i="5"/>
  <c r="T49" i="5"/>
  <c r="F50" i="5"/>
  <c r="P50" i="5"/>
  <c r="C51" i="5"/>
  <c r="L51" i="5"/>
  <c r="V51" i="5"/>
  <c r="D44" i="5"/>
  <c r="J4" i="5"/>
  <c r="I4" i="6" s="1"/>
  <c r="T4" i="5"/>
  <c r="P5" i="5"/>
  <c r="N5" i="6" s="1"/>
  <c r="C6" i="5"/>
  <c r="C6" i="6" s="1"/>
  <c r="L6" i="5"/>
  <c r="K6" i="6" s="1"/>
  <c r="V6" i="5"/>
  <c r="S6" i="6" s="1"/>
  <c r="I7" i="5"/>
  <c r="H7" i="6" s="1"/>
  <c r="R7" i="5"/>
  <c r="P7" i="6" s="1"/>
  <c r="E8" i="5"/>
  <c r="E8" i="6" s="1"/>
  <c r="O8" i="5"/>
  <c r="M8" i="6" s="1"/>
  <c r="K9" i="5"/>
  <c r="J9" i="6" s="1"/>
  <c r="U9" i="5"/>
  <c r="Q10" i="5"/>
  <c r="O10" i="6" s="1"/>
  <c r="D11" i="5"/>
  <c r="D12" i="6" s="1"/>
  <c r="N11" i="5"/>
  <c r="L12" i="6" s="1"/>
  <c r="J12" i="5"/>
  <c r="I13" i="6" s="1"/>
  <c r="T12" i="5"/>
  <c r="Q13" i="6" s="1"/>
  <c r="P13" i="5"/>
  <c r="N14" i="6" s="1"/>
  <c r="C14" i="5"/>
  <c r="C15" i="6" s="1"/>
  <c r="V14" i="5"/>
  <c r="I15" i="5"/>
  <c r="H16" i="6" s="1"/>
  <c r="R15" i="5"/>
  <c r="P16" i="6" s="1"/>
  <c r="B17" i="5"/>
  <c r="B18" i="6" s="1"/>
  <c r="K17" i="5"/>
  <c r="J18" i="6" s="1"/>
  <c r="U17" i="5"/>
  <c r="R18" i="6" s="1"/>
  <c r="Q18" i="5"/>
  <c r="F21" i="5"/>
  <c r="P21" i="5"/>
  <c r="R23" i="5"/>
  <c r="Q26" i="5"/>
  <c r="O28" i="6" s="1"/>
  <c r="R31" i="5"/>
  <c r="P34" i="6" s="1"/>
  <c r="Q34" i="5"/>
  <c r="R39" i="5"/>
  <c r="Q42" i="5"/>
  <c r="E47" i="5"/>
  <c r="V9" i="5"/>
  <c r="I10" i="5"/>
  <c r="R10" i="5"/>
  <c r="O11" i="5"/>
  <c r="B12" i="5"/>
  <c r="K12" i="5"/>
  <c r="J13" i="6" s="1"/>
  <c r="U12" i="5"/>
  <c r="R13" i="6" s="1"/>
  <c r="H13" i="5"/>
  <c r="G14" i="6" s="1"/>
  <c r="Q13" i="5"/>
  <c r="D14" i="5"/>
  <c r="D15" i="6" s="1"/>
  <c r="N14" i="5"/>
  <c r="T15" i="5"/>
  <c r="Q16" i="6" s="1"/>
  <c r="F16" i="5"/>
  <c r="F17" i="6" s="1"/>
  <c r="C17" i="5"/>
  <c r="C18" i="6" s="1"/>
  <c r="L17" i="5"/>
  <c r="V17" i="5"/>
  <c r="I18" i="5"/>
  <c r="E19" i="5"/>
  <c r="E22" i="6" s="1"/>
  <c r="O19" i="5"/>
  <c r="M22" i="6" s="1"/>
  <c r="B20" i="5"/>
  <c r="B23" i="6" s="1"/>
  <c r="K20" i="5"/>
  <c r="J23" i="6" s="1"/>
  <c r="U20" i="5"/>
  <c r="R23" i="6" s="1"/>
  <c r="H21" i="5"/>
  <c r="Q21" i="5"/>
  <c r="J23" i="5"/>
  <c r="I25" i="6" s="1"/>
  <c r="T23" i="5"/>
  <c r="Q25" i="6" s="1"/>
  <c r="F24" i="5"/>
  <c r="P24" i="5"/>
  <c r="C25" i="5"/>
  <c r="L25" i="5"/>
  <c r="V25" i="5"/>
  <c r="I26" i="5"/>
  <c r="H28" i="6" s="1"/>
  <c r="R26" i="5"/>
  <c r="P28" i="6" s="1"/>
  <c r="E27" i="5"/>
  <c r="E29" i="6" s="1"/>
  <c r="O27" i="5"/>
  <c r="M29" i="6" s="1"/>
  <c r="B28" i="5"/>
  <c r="K28" i="5"/>
  <c r="J31" i="6" s="1"/>
  <c r="U28" i="5"/>
  <c r="R31" i="6" s="1"/>
  <c r="H29" i="5"/>
  <c r="G32" i="6" s="1"/>
  <c r="Q29" i="5"/>
  <c r="D30" i="5"/>
  <c r="D33" i="6" s="1"/>
  <c r="N30" i="5"/>
  <c r="L33" i="6" s="1"/>
  <c r="J31" i="5"/>
  <c r="T31" i="5"/>
  <c r="F32" i="5"/>
  <c r="F35" i="6" s="1"/>
  <c r="P32" i="5"/>
  <c r="N35" i="6" s="1"/>
  <c r="C33" i="5"/>
  <c r="L33" i="5"/>
  <c r="V33" i="5"/>
  <c r="I34" i="5"/>
  <c r="R34" i="5"/>
  <c r="E35" i="5"/>
  <c r="O35" i="5"/>
  <c r="B36" i="5"/>
  <c r="K36" i="5"/>
  <c r="U36" i="5"/>
  <c r="H37" i="5"/>
  <c r="G41" i="6" s="1"/>
  <c r="Q37" i="5"/>
  <c r="O41" i="6" s="1"/>
  <c r="J39" i="5"/>
  <c r="I43" i="6" s="1"/>
  <c r="T39" i="5"/>
  <c r="Q43" i="6" s="1"/>
  <c r="F40" i="5"/>
  <c r="F44" i="6" s="1"/>
  <c r="P40" i="5"/>
  <c r="N44" i="6" s="1"/>
  <c r="C41" i="5"/>
  <c r="L41" i="5"/>
  <c r="V41" i="5"/>
  <c r="I42" i="5"/>
  <c r="R42" i="5"/>
  <c r="E43" i="5"/>
  <c r="E48" i="6" s="1"/>
  <c r="O43" i="5"/>
  <c r="M48" i="6" s="1"/>
  <c r="B44" i="5"/>
  <c r="B49" i="6" s="1"/>
  <c r="K44" i="5"/>
  <c r="J49" i="6" s="1"/>
  <c r="D46" i="5"/>
  <c r="E51" i="5"/>
  <c r="H18" i="5"/>
  <c r="E16" i="5"/>
  <c r="E17" i="6" s="1"/>
  <c r="O16" i="5"/>
  <c r="M17" i="6" s="1"/>
  <c r="D19" i="5"/>
  <c r="D22" i="6" s="1"/>
  <c r="N19" i="5"/>
  <c r="J20" i="5"/>
  <c r="I23" i="6" s="1"/>
  <c r="T20" i="5"/>
  <c r="Q23" i="6" s="1"/>
  <c r="C22" i="5"/>
  <c r="C19" i="6" s="1"/>
  <c r="L22" i="5"/>
  <c r="K19" i="6" s="1"/>
  <c r="V22" i="5"/>
  <c r="S19" i="6" s="1"/>
  <c r="I23" i="5"/>
  <c r="H25" i="6" s="1"/>
  <c r="E24" i="5"/>
  <c r="E26" i="6" s="1"/>
  <c r="O24" i="5"/>
  <c r="M26" i="6" s="1"/>
  <c r="B25" i="5"/>
  <c r="B27" i="6" s="1"/>
  <c r="K25" i="5"/>
  <c r="J27" i="6" s="1"/>
  <c r="U25" i="5"/>
  <c r="R27" i="6" s="1"/>
  <c r="H26" i="5"/>
  <c r="G28" i="6" s="1"/>
  <c r="D27" i="5"/>
  <c r="D29" i="6" s="1"/>
  <c r="N27" i="5"/>
  <c r="J28" i="5"/>
  <c r="T28" i="5"/>
  <c r="C30" i="5"/>
  <c r="C33" i="6" s="1"/>
  <c r="L30" i="5"/>
  <c r="K33" i="6" s="1"/>
  <c r="V30" i="5"/>
  <c r="S33" i="6" s="1"/>
  <c r="I31" i="5"/>
  <c r="E32" i="5"/>
  <c r="O32" i="5"/>
  <c r="B33" i="5"/>
  <c r="B36" i="6" s="1"/>
  <c r="K33" i="5"/>
  <c r="J36" i="6" s="1"/>
  <c r="U33" i="5"/>
  <c r="R36" i="6" s="1"/>
  <c r="H34" i="5"/>
  <c r="G38" i="6" s="1"/>
  <c r="D35" i="5"/>
  <c r="D39" i="6" s="1"/>
  <c r="N35" i="5"/>
  <c r="J36" i="5"/>
  <c r="I40" i="6" s="1"/>
  <c r="T36" i="5"/>
  <c r="Q40" i="6" s="1"/>
  <c r="C38" i="5"/>
  <c r="L38" i="5"/>
  <c r="V38" i="5"/>
  <c r="I39" i="5"/>
  <c r="E40" i="5"/>
  <c r="O40" i="5"/>
  <c r="B41" i="5"/>
  <c r="K41" i="5"/>
  <c r="U41" i="5"/>
  <c r="H42" i="5"/>
  <c r="D43" i="5"/>
  <c r="D48" i="6" s="1"/>
  <c r="N43" i="5"/>
  <c r="L48" i="6" s="1"/>
  <c r="J44" i="5"/>
  <c r="T44" i="5"/>
  <c r="P45" i="5"/>
  <c r="I47" i="5"/>
  <c r="H52" i="6" s="1"/>
  <c r="E30" i="5"/>
  <c r="E33" i="6" s="1"/>
  <c r="O30" i="5"/>
  <c r="M33" i="6" s="1"/>
  <c r="H32" i="5"/>
  <c r="G35" i="6" s="1"/>
  <c r="Q32" i="5"/>
  <c r="D33" i="5"/>
  <c r="D36" i="6" s="1"/>
  <c r="J34" i="5"/>
  <c r="I38" i="6" s="1"/>
  <c r="T34" i="5"/>
  <c r="Q38" i="6" s="1"/>
  <c r="F35" i="5"/>
  <c r="F39" i="6" s="1"/>
  <c r="P35" i="5"/>
  <c r="N39" i="6" s="1"/>
  <c r="C36" i="5"/>
  <c r="V36" i="5"/>
  <c r="I37" i="5"/>
  <c r="H41" i="6" s="1"/>
  <c r="R37" i="5"/>
  <c r="P41" i="6" s="1"/>
  <c r="E38" i="5"/>
  <c r="O38" i="5"/>
  <c r="H40" i="5"/>
  <c r="G44" i="6" s="1"/>
  <c r="Q40" i="5"/>
  <c r="D41" i="5"/>
  <c r="D45" i="6" s="1"/>
  <c r="J42" i="5"/>
  <c r="I46" i="6" s="1"/>
  <c r="T42" i="5"/>
  <c r="Q46" i="6" s="1"/>
  <c r="F43" i="5"/>
  <c r="F48" i="6" s="1"/>
  <c r="P43" i="5"/>
  <c r="N48" i="6" s="1"/>
  <c r="C44" i="5"/>
  <c r="C49" i="6" s="1"/>
  <c r="L44" i="5"/>
  <c r="K49" i="6" s="1"/>
  <c r="V44" i="5"/>
  <c r="S49" i="6" s="1"/>
  <c r="I45" i="5"/>
  <c r="H50" i="6" s="1"/>
  <c r="R45" i="5"/>
  <c r="E46" i="5"/>
  <c r="O46" i="5"/>
  <c r="B47" i="5"/>
  <c r="B52" i="6" s="1"/>
  <c r="K47" i="5"/>
  <c r="J52" i="6" s="1"/>
  <c r="U47" i="5"/>
  <c r="H48" i="5"/>
  <c r="G53" i="6" s="1"/>
  <c r="Q48" i="5"/>
  <c r="D49" i="5"/>
  <c r="D54" i="6" s="1"/>
  <c r="J50" i="5"/>
  <c r="T50" i="5"/>
  <c r="F51" i="5"/>
  <c r="P51" i="5"/>
  <c r="O41" i="5"/>
  <c r="M45" i="6" s="1"/>
  <c r="B42" i="5"/>
  <c r="B46" i="6" s="1"/>
  <c r="U42" i="5"/>
  <c r="H43" i="5"/>
  <c r="G48" i="6" s="1"/>
  <c r="Q43" i="5"/>
  <c r="O48" i="6" s="1"/>
  <c r="N44" i="5"/>
  <c r="L49" i="6" s="1"/>
  <c r="T45" i="5"/>
  <c r="F46" i="5"/>
  <c r="P46" i="5"/>
  <c r="N51" i="6" s="1"/>
  <c r="C47" i="5"/>
  <c r="C52" i="6" s="1"/>
  <c r="L47" i="5"/>
  <c r="K52" i="6" s="1"/>
  <c r="V47" i="5"/>
  <c r="R48" i="5"/>
  <c r="E49" i="5"/>
  <c r="O49" i="5"/>
  <c r="K50" i="5"/>
  <c r="J55" i="6" s="1"/>
  <c r="U50" i="5"/>
  <c r="H51" i="5"/>
  <c r="Q51" i="5"/>
  <c r="V18" i="5"/>
  <c r="R19" i="5"/>
  <c r="P22" i="6" s="1"/>
  <c r="E20" i="5"/>
  <c r="E23" i="6" s="1"/>
  <c r="O20" i="5"/>
  <c r="M23" i="6" s="1"/>
  <c r="B21" i="5"/>
  <c r="B24" i="6" s="1"/>
  <c r="K21" i="5"/>
  <c r="J24" i="6" s="1"/>
  <c r="U21" i="5"/>
  <c r="R24" i="6" s="1"/>
  <c r="Q22" i="5"/>
  <c r="D23" i="5"/>
  <c r="D25" i="6" s="1"/>
  <c r="N23" i="5"/>
  <c r="J24" i="5"/>
  <c r="I26" i="6" s="1"/>
  <c r="T24" i="5"/>
  <c r="Q26" i="6" s="1"/>
  <c r="C26" i="5"/>
  <c r="C28" i="6" s="1"/>
  <c r="L26" i="5"/>
  <c r="K28" i="6" s="1"/>
  <c r="V26" i="5"/>
  <c r="S28" i="6" s="1"/>
  <c r="R27" i="5"/>
  <c r="P29" i="6" s="1"/>
  <c r="E28" i="5"/>
  <c r="O28" i="5"/>
  <c r="B29" i="5"/>
  <c r="K29" i="5"/>
  <c r="J32" i="6" s="1"/>
  <c r="U29" i="5"/>
  <c r="R32" i="6" s="1"/>
  <c r="Q30" i="5"/>
  <c r="O33" i="6" s="1"/>
  <c r="D31" i="5"/>
  <c r="D34" i="6" s="1"/>
  <c r="N31" i="5"/>
  <c r="L34" i="6" s="1"/>
  <c r="J32" i="5"/>
  <c r="T32" i="5"/>
  <c r="C34" i="5"/>
  <c r="L34" i="5"/>
  <c r="V34" i="5"/>
  <c r="R35" i="5"/>
  <c r="P39" i="6" s="1"/>
  <c r="E36" i="5"/>
  <c r="O36" i="5"/>
  <c r="B37" i="5"/>
  <c r="B41" i="6" s="1"/>
  <c r="K37" i="5"/>
  <c r="J41" i="6" s="1"/>
  <c r="U37" i="5"/>
  <c r="R41" i="6" s="1"/>
  <c r="Q38" i="5"/>
  <c r="O42" i="6" s="1"/>
  <c r="D39" i="5"/>
  <c r="D43" i="6" s="1"/>
  <c r="N39" i="5"/>
  <c r="J40" i="5"/>
  <c r="I44" i="6" s="1"/>
  <c r="T40" i="5"/>
  <c r="Q44" i="6" s="1"/>
  <c r="C42" i="5"/>
  <c r="L42" i="5"/>
  <c r="V42" i="5"/>
  <c r="R43" i="5"/>
  <c r="P48" i="6" s="1"/>
  <c r="E44" i="5"/>
  <c r="O44" i="5"/>
  <c r="K45" i="5"/>
  <c r="J50" i="6" s="1"/>
  <c r="U45" i="5"/>
  <c r="H46" i="5"/>
  <c r="G51" i="6" s="1"/>
  <c r="Q46" i="5"/>
  <c r="O51" i="6" s="1"/>
  <c r="D47" i="5"/>
  <c r="N47" i="5"/>
  <c r="J48" i="5"/>
  <c r="T48" i="5"/>
  <c r="P49" i="5"/>
  <c r="C50" i="5"/>
  <c r="C55" i="6" s="1"/>
  <c r="L50" i="5"/>
  <c r="K55" i="6" s="1"/>
  <c r="J43" i="5"/>
  <c r="I48" i="6" s="1"/>
  <c r="T43" i="5"/>
  <c r="Q48" i="6" s="1"/>
  <c r="F44" i="5"/>
  <c r="P44" i="5"/>
  <c r="C45" i="5"/>
  <c r="C50" i="6" s="1"/>
  <c r="L45" i="5"/>
  <c r="K50" i="6" s="1"/>
  <c r="V45" i="5"/>
  <c r="S50" i="6" s="1"/>
  <c r="I46" i="5"/>
  <c r="H51" i="6" s="1"/>
  <c r="R46" i="5"/>
  <c r="B48" i="5"/>
  <c r="B53" i="6" s="1"/>
  <c r="K48" i="5"/>
  <c r="J53" i="6" s="1"/>
  <c r="U48" i="5"/>
  <c r="H49" i="5"/>
  <c r="Q49" i="5"/>
  <c r="O54" i="6" s="1"/>
  <c r="D50" i="5"/>
  <c r="N50" i="5"/>
  <c r="J51" i="5"/>
  <c r="T51" i="5"/>
  <c r="H28" i="5"/>
  <c r="G31" i="6" s="1"/>
  <c r="Q28" i="5"/>
  <c r="N29" i="5"/>
  <c r="L32" i="6" s="1"/>
  <c r="J30" i="5"/>
  <c r="I33" i="6" s="1"/>
  <c r="T30" i="5"/>
  <c r="Q33" i="6" s="1"/>
  <c r="F31" i="5"/>
  <c r="F34" i="6" s="1"/>
  <c r="P31" i="5"/>
  <c r="N34" i="6" s="1"/>
  <c r="L32" i="5"/>
  <c r="K35" i="6" s="1"/>
  <c r="I33" i="5"/>
  <c r="R33" i="5"/>
  <c r="P36" i="6" s="1"/>
  <c r="E34" i="5"/>
  <c r="O34" i="5"/>
  <c r="H36" i="5"/>
  <c r="G40" i="6" s="1"/>
  <c r="Q36" i="5"/>
  <c r="N37" i="5"/>
  <c r="L41" i="6" s="1"/>
  <c r="J38" i="5"/>
  <c r="I42" i="6" s="1"/>
  <c r="T38" i="5"/>
  <c r="Q42" i="6" s="1"/>
  <c r="F39" i="5"/>
  <c r="F43" i="6" s="1"/>
  <c r="P39" i="5"/>
  <c r="N43" i="6" s="1"/>
  <c r="L40" i="5"/>
  <c r="I41" i="5"/>
  <c r="H45" i="6" s="1"/>
  <c r="R41" i="5"/>
  <c r="P45" i="6" s="1"/>
  <c r="E42" i="5"/>
  <c r="O42" i="5"/>
  <c r="U43" i="5"/>
  <c r="R48" i="6" s="1"/>
  <c r="H44" i="5"/>
  <c r="Q44" i="5"/>
  <c r="O49" i="6" s="1"/>
  <c r="D45" i="5"/>
  <c r="D50" i="6" s="1"/>
  <c r="N45" i="5"/>
  <c r="L50" i="6" s="1"/>
  <c r="J46" i="5"/>
  <c r="T46" i="5"/>
  <c r="Q51" i="6" s="1"/>
  <c r="F47" i="5"/>
  <c r="F52" i="6" s="1"/>
  <c r="P47" i="5"/>
  <c r="N52" i="6" s="1"/>
  <c r="C48" i="5"/>
  <c r="C53" i="6" s="1"/>
  <c r="L48" i="5"/>
  <c r="K53" i="6" s="1"/>
  <c r="V48" i="5"/>
  <c r="S53" i="6" s="1"/>
  <c r="I49" i="5"/>
  <c r="H54" i="6" s="1"/>
  <c r="R49" i="5"/>
  <c r="E50" i="5"/>
  <c r="O50" i="5"/>
  <c r="B51" i="5"/>
  <c r="K51" i="5"/>
  <c r="F45" i="5"/>
  <c r="F50" i="6" s="1"/>
  <c r="C46" i="5"/>
  <c r="C51" i="6" s="1"/>
  <c r="L46" i="5"/>
  <c r="K51" i="6" s="1"/>
  <c r="V46" i="5"/>
  <c r="S51" i="6" s="1"/>
  <c r="R47" i="5"/>
  <c r="E48" i="5"/>
  <c r="O48" i="5"/>
  <c r="B49" i="5"/>
  <c r="B54" i="6" s="1"/>
  <c r="K49" i="5"/>
  <c r="J54" i="6" s="1"/>
  <c r="U49" i="5"/>
  <c r="H50" i="5"/>
  <c r="D51" i="5"/>
  <c r="N51" i="5"/>
  <c r="U44" i="5"/>
  <c r="H45" i="5"/>
  <c r="Q45" i="5"/>
  <c r="N46" i="5"/>
  <c r="L51" i="6" s="1"/>
  <c r="J47" i="5"/>
  <c r="I52" i="6" s="1"/>
  <c r="T47" i="5"/>
  <c r="F48" i="5"/>
  <c r="F53" i="6" s="1"/>
  <c r="P48" i="5"/>
  <c r="N53" i="6" s="1"/>
  <c r="C49" i="5"/>
  <c r="C54" i="6" s="1"/>
  <c r="L49" i="5"/>
  <c r="K54" i="6" s="1"/>
  <c r="V49" i="5"/>
  <c r="S54" i="6" s="1"/>
  <c r="I50" i="5"/>
  <c r="H55" i="6" s="1"/>
  <c r="R50" i="5"/>
  <c r="P55" i="6" s="1"/>
  <c r="V50" i="5"/>
  <c r="S55" i="6" s="1"/>
  <c r="I51" i="5"/>
  <c r="R51" i="5"/>
  <c r="E38" i="6" l="1"/>
  <c r="R55" i="6"/>
  <c r="M35" i="6"/>
  <c r="E39" i="6"/>
  <c r="Q21" i="6"/>
  <c r="E42" i="6"/>
  <c r="S12" i="6"/>
  <c r="B9" i="6"/>
  <c r="C38" i="6"/>
  <c r="E44" i="6"/>
  <c r="S9" i="6"/>
  <c r="S15" i="6"/>
  <c r="E46" i="6"/>
  <c r="O24" i="6"/>
  <c r="S18" i="6"/>
  <c r="C39" i="6"/>
  <c r="C12" i="6"/>
  <c r="C44" i="6"/>
  <c r="C46" i="6"/>
  <c r="C45" i="6"/>
  <c r="O21" i="6"/>
  <c r="B10" i="6"/>
  <c r="D14" i="3"/>
  <c r="F14" i="3"/>
  <c r="C40" i="6"/>
  <c r="B6" i="6"/>
  <c r="E14" i="3"/>
  <c r="E40" i="6"/>
  <c r="C42" i="6"/>
  <c r="C27" i="6"/>
  <c r="D49" i="6"/>
  <c r="B5" i="6"/>
  <c r="B21" i="6"/>
  <c r="O50" i="6"/>
  <c r="R53" i="6"/>
  <c r="N49" i="6"/>
  <c r="E49" i="6"/>
  <c r="M42" i="6"/>
  <c r="N50" i="6"/>
  <c r="F26" i="6"/>
  <c r="L15" i="6"/>
  <c r="B19" i="6"/>
  <c r="Q18" i="6"/>
  <c r="L8" i="6"/>
  <c r="D5" i="6"/>
  <c r="N36" i="6"/>
  <c r="B14" i="6"/>
  <c r="Q8" i="6"/>
  <c r="D13" i="6"/>
  <c r="D27" i="6"/>
  <c r="M44" i="6"/>
  <c r="Q10" i="6"/>
  <c r="I16" i="6"/>
  <c r="L4" i="6"/>
  <c r="P40" i="6"/>
  <c r="D8" i="6"/>
  <c r="P21" i="6"/>
  <c r="J29" i="6"/>
  <c r="F4" i="6"/>
  <c r="H19" i="6"/>
  <c r="E16" i="6"/>
  <c r="I12" i="6"/>
  <c r="R49" i="6"/>
  <c r="E53" i="6"/>
  <c r="M46" i="6"/>
  <c r="E54" i="6"/>
  <c r="R9" i="6"/>
  <c r="K39" i="6"/>
  <c r="K12" i="6"/>
  <c r="R4" i="6"/>
  <c r="D21" i="6"/>
  <c r="K38" i="6"/>
  <c r="P52" i="6"/>
  <c r="P51" i="6"/>
  <c r="Q35" i="6"/>
  <c r="P53" i="6"/>
  <c r="K45" i="6"/>
  <c r="F24" i="6"/>
  <c r="B12" i="6"/>
  <c r="R10" i="6"/>
  <c r="R25" i="6"/>
  <c r="K23" i="6"/>
  <c r="H14" i="6"/>
  <c r="F45" i="6"/>
  <c r="E55" i="6"/>
  <c r="K46" i="6"/>
  <c r="M31" i="6"/>
  <c r="E51" i="6"/>
  <c r="P54" i="6"/>
  <c r="I51" i="6"/>
  <c r="O40" i="6"/>
  <c r="L55" i="6"/>
  <c r="S52" i="6"/>
  <c r="P50" i="6"/>
  <c r="J40" i="6"/>
  <c r="G24" i="6"/>
  <c r="K18" i="6"/>
  <c r="O46" i="6"/>
  <c r="Q4" i="6"/>
  <c r="B51" i="6"/>
  <c r="N10" i="6"/>
  <c r="Q19" i="6"/>
  <c r="M21" i="6"/>
  <c r="Q15" i="6"/>
  <c r="I39" i="6"/>
  <c r="H12" i="6"/>
  <c r="R21" i="6"/>
  <c r="S10" i="6"/>
  <c r="R6" i="6"/>
  <c r="R8" i="6"/>
  <c r="M40" i="6"/>
  <c r="K42" i="6"/>
  <c r="Q6" i="6"/>
  <c r="R5" i="6"/>
  <c r="Q14" i="6"/>
  <c r="O5" i="6"/>
  <c r="R54" i="6"/>
  <c r="K44" i="6"/>
  <c r="M38" i="6"/>
  <c r="N54" i="6"/>
  <c r="O44" i="6"/>
  <c r="R45" i="6"/>
  <c r="M39" i="6"/>
  <c r="B13" i="6"/>
  <c r="O38" i="6"/>
  <c r="L53" i="6"/>
  <c r="E50" i="6"/>
  <c r="Q36" i="6"/>
  <c r="M14" i="6"/>
  <c r="Q9" i="6"/>
  <c r="J39" i="6"/>
  <c r="H27" i="6"/>
  <c r="L14" i="6"/>
  <c r="G45" i="6"/>
  <c r="O36" i="6"/>
  <c r="G42" i="6"/>
  <c r="K21" i="6"/>
  <c r="P44" i="6"/>
  <c r="L40" i="6"/>
  <c r="M27" i="6"/>
  <c r="R34" i="6"/>
  <c r="I32" i="6"/>
  <c r="Q53" i="6"/>
  <c r="L43" i="6"/>
  <c r="R52" i="6"/>
  <c r="J45" i="6"/>
  <c r="L29" i="6"/>
  <c r="Q34" i="6"/>
  <c r="B31" i="6"/>
  <c r="N26" i="6"/>
  <c r="M12" i="6"/>
  <c r="D53" i="6"/>
  <c r="P49" i="6"/>
  <c r="I36" i="6"/>
  <c r="M32" i="6"/>
  <c r="F21" i="6"/>
  <c r="E14" i="6"/>
  <c r="S35" i="6"/>
  <c r="S26" i="6"/>
  <c r="O13" i="6"/>
  <c r="H9" i="6"/>
  <c r="R44" i="6"/>
  <c r="S32" i="6"/>
  <c r="O27" i="6"/>
  <c r="H39" i="6"/>
  <c r="F9" i="6"/>
  <c r="S43" i="6"/>
  <c r="D40" i="6"/>
  <c r="H35" i="6"/>
  <c r="L31" i="6"/>
  <c r="E27" i="6"/>
  <c r="M18" i="6"/>
  <c r="I14" i="6"/>
  <c r="H8" i="6"/>
  <c r="D4" i="6"/>
  <c r="P32" i="6"/>
  <c r="L13" i="6"/>
  <c r="F29" i="6"/>
  <c r="J25" i="6"/>
  <c r="C23" i="6"/>
  <c r="S13" i="6"/>
  <c r="E12" i="6"/>
  <c r="L6" i="6"/>
  <c r="H40" i="6"/>
  <c r="P35" i="6"/>
  <c r="B22" i="6"/>
  <c r="P6" i="6"/>
  <c r="S24" i="6"/>
  <c r="P15" i="6"/>
  <c r="D10" i="6"/>
  <c r="N32" i="6"/>
  <c r="I31" i="6"/>
  <c r="P9" i="6"/>
  <c r="E36" i="6"/>
  <c r="L21" i="6"/>
  <c r="G49" i="6"/>
  <c r="O31" i="6"/>
  <c r="I53" i="6"/>
  <c r="S38" i="6"/>
  <c r="F51" i="6"/>
  <c r="B45" i="6"/>
  <c r="E35" i="6"/>
  <c r="P46" i="6"/>
  <c r="P38" i="6"/>
  <c r="I34" i="6"/>
  <c r="P10" i="6"/>
  <c r="O52" i="6"/>
  <c r="L44" i="6"/>
  <c r="L35" i="6"/>
  <c r="E32" i="6"/>
  <c r="C35" i="6"/>
  <c r="K26" i="6"/>
  <c r="O23" i="6"/>
  <c r="J44" i="6"/>
  <c r="R35" i="6"/>
  <c r="K32" i="6"/>
  <c r="G27" i="6"/>
  <c r="F18" i="6"/>
  <c r="K43" i="6"/>
  <c r="O39" i="6"/>
  <c r="S34" i="6"/>
  <c r="D31" i="6"/>
  <c r="P26" i="6"/>
  <c r="L23" i="6"/>
  <c r="E18" i="6"/>
  <c r="L54" i="6"/>
  <c r="H32" i="6"/>
  <c r="B25" i="6"/>
  <c r="N22" i="6"/>
  <c r="K13" i="6"/>
  <c r="S4" i="6"/>
  <c r="K9" i="6"/>
  <c r="F5" i="6"/>
  <c r="P23" i="6"/>
  <c r="P4" i="6"/>
  <c r="F16" i="6"/>
  <c r="S5" i="6"/>
  <c r="K24" i="6"/>
  <c r="O18" i="6"/>
  <c r="H15" i="6"/>
  <c r="O9" i="6"/>
  <c r="N4" i="6"/>
  <c r="F15" i="6"/>
  <c r="N29" i="6"/>
  <c r="G54" i="6"/>
  <c r="M49" i="6"/>
  <c r="G50" i="6"/>
  <c r="M53" i="6"/>
  <c r="H36" i="6"/>
  <c r="F49" i="6"/>
  <c r="L52" i="6"/>
  <c r="M54" i="6"/>
  <c r="Q50" i="6"/>
  <c r="Q49" i="6"/>
  <c r="L39" i="6"/>
  <c r="H34" i="6"/>
  <c r="G21" i="6"/>
  <c r="H46" i="6"/>
  <c r="H38" i="6"/>
  <c r="H10" i="6"/>
  <c r="P25" i="6"/>
  <c r="G52" i="6"/>
  <c r="D44" i="6"/>
  <c r="S39" i="6"/>
  <c r="D35" i="6"/>
  <c r="M24" i="6"/>
  <c r="D32" i="6"/>
  <c r="C26" i="6"/>
  <c r="G23" i="6"/>
  <c r="O55" i="6"/>
  <c r="B44" i="6"/>
  <c r="J35" i="6"/>
  <c r="C32" i="6"/>
  <c r="M13" i="6"/>
  <c r="C43" i="6"/>
  <c r="G39" i="6"/>
  <c r="K34" i="6"/>
  <c r="O29" i="6"/>
  <c r="S25" i="6"/>
  <c r="O12" i="6"/>
  <c r="L45" i="6"/>
  <c r="S31" i="6"/>
  <c r="P8" i="6"/>
  <c r="M19" i="6"/>
  <c r="F22" i="6"/>
  <c r="C13" i="6"/>
  <c r="L42" i="6"/>
  <c r="C9" i="6"/>
  <c r="D6" i="6"/>
  <c r="J34" i="6"/>
  <c r="F27" i="3"/>
  <c r="E28" i="3"/>
  <c r="H23" i="6"/>
  <c r="H53" i="6"/>
  <c r="O4" i="6"/>
  <c r="C5" i="6"/>
  <c r="D46" i="6"/>
  <c r="C24" i="6"/>
  <c r="G18" i="6"/>
  <c r="S14" i="6"/>
  <c r="B42" i="6"/>
  <c r="N21" i="6"/>
  <c r="M55" i="6"/>
  <c r="D52" i="6"/>
  <c r="S46" i="6"/>
  <c r="B32" i="6"/>
  <c r="Q55" i="6"/>
  <c r="M51" i="6"/>
  <c r="I49" i="6"/>
  <c r="S45" i="6"/>
  <c r="S36" i="6"/>
  <c r="H21" i="6"/>
  <c r="O14" i="6"/>
  <c r="N24" i="6"/>
  <c r="N55" i="6"/>
  <c r="R51" i="6"/>
  <c r="O43" i="6"/>
  <c r="O34" i="6"/>
  <c r="H31" i="6"/>
  <c r="L26" i="6"/>
  <c r="O16" i="6"/>
  <c r="S44" i="6"/>
  <c r="N25" i="6"/>
  <c r="M43" i="6"/>
  <c r="B35" i="6"/>
  <c r="H29" i="6"/>
  <c r="E13" i="6"/>
  <c r="B55" i="6"/>
  <c r="R38" i="6"/>
  <c r="C34" i="6"/>
  <c r="G29" i="6"/>
  <c r="K25" i="6"/>
  <c r="O22" i="6"/>
  <c r="S16" i="6"/>
  <c r="J43" i="6"/>
  <c r="K31" i="6"/>
  <c r="P5" i="6"/>
  <c r="D9" i="6"/>
  <c r="L27" i="6"/>
  <c r="E19" i="6"/>
  <c r="D42" i="6"/>
  <c r="N8" i="6"/>
  <c r="I18" i="6"/>
  <c r="H4" i="6"/>
  <c r="F14" i="6"/>
  <c r="L38" i="6"/>
  <c r="N23" i="6"/>
  <c r="C14" i="6"/>
  <c r="L25" i="6"/>
  <c r="I55" i="6"/>
  <c r="O35" i="6"/>
  <c r="H43" i="6"/>
  <c r="D51" i="6"/>
  <c r="R40" i="6"/>
  <c r="K36" i="6"/>
  <c r="O32" i="6"/>
  <c r="E52" i="6"/>
  <c r="F55" i="6"/>
  <c r="G43" i="6"/>
  <c r="S29" i="6"/>
  <c r="S22" i="6"/>
  <c r="F25" i="6"/>
  <c r="M52" i="6"/>
  <c r="E43" i="6"/>
  <c r="M34" i="6"/>
  <c r="F27" i="6"/>
  <c r="L16" i="6"/>
  <c r="I50" i="6"/>
  <c r="J38" i="6"/>
  <c r="C25" i="6"/>
  <c r="G22" i="6"/>
  <c r="K16" i="6"/>
  <c r="N6" i="6"/>
  <c r="B43" i="6"/>
  <c r="O15" i="6"/>
  <c r="H44" i="6"/>
  <c r="P24" i="6"/>
  <c r="I21" i="6"/>
  <c r="M15" i="6"/>
  <c r="F12" i="6"/>
  <c r="L19" i="6"/>
  <c r="F8" i="6"/>
  <c r="B39" i="6"/>
  <c r="K14" i="6"/>
  <c r="F36" i="6"/>
  <c r="F23" i="6"/>
  <c r="N13" i="6"/>
  <c r="H6" i="6"/>
  <c r="G14" i="3"/>
  <c r="H13" i="3"/>
  <c r="Q54" i="6"/>
  <c r="R42" i="6"/>
  <c r="K29" i="6"/>
  <c r="O25" i="6"/>
  <c r="K22" i="6"/>
  <c r="L46" i="6"/>
  <c r="P42" i="6"/>
  <c r="E34" i="6"/>
  <c r="M25" i="6"/>
  <c r="J46" i="6"/>
  <c r="B38" i="6"/>
  <c r="C16" i="6"/>
  <c r="F6" i="6"/>
  <c r="K40" i="6"/>
  <c r="H26" i="6"/>
  <c r="H5" i="6"/>
  <c r="O26" i="6"/>
  <c r="H24" i="6"/>
  <c r="L18" i="6"/>
  <c r="E15" i="6"/>
  <c r="B34" i="6"/>
  <c r="K15" i="6"/>
  <c r="L10" i="6"/>
  <c r="F32" i="6"/>
  <c r="E25" i="6"/>
  <c r="Q22" i="6"/>
  <c r="F13" i="6"/>
  <c r="K5" i="6"/>
  <c r="C21" i="6"/>
  <c r="I35" i="6"/>
  <c r="E31" i="6"/>
  <c r="S21" i="6"/>
  <c r="S40" i="6"/>
  <c r="S42" i="6"/>
  <c r="C36" i="6"/>
  <c r="S27" i="6"/>
  <c r="Q52" i="6"/>
  <c r="G55" i="6"/>
  <c r="D55" i="6"/>
  <c r="R50" i="6"/>
  <c r="O19" i="6"/>
  <c r="R46" i="6"/>
  <c r="O53" i="6"/>
  <c r="G46" i="6"/>
  <c r="Q31" i="6"/>
  <c r="L22" i="6"/>
  <c r="B40" i="6"/>
  <c r="K27" i="6"/>
  <c r="P43" i="6"/>
  <c r="I54" i="6"/>
  <c r="M50" i="6"/>
  <c r="J42" i="6"/>
  <c r="C29" i="6"/>
  <c r="G25" i="6"/>
  <c r="C22" i="6"/>
  <c r="F10" i="6"/>
  <c r="R39" i="6"/>
  <c r="P27" i="6"/>
  <c r="E21" i="6"/>
  <c r="O45" i="6"/>
  <c r="H42" i="6"/>
  <c r="D38" i="6"/>
  <c r="H22" i="6"/>
  <c r="E45" i="6"/>
  <c r="M36" i="6"/>
  <c r="Q32" i="6"/>
  <c r="F19" i="6"/>
  <c r="J21" i="6"/>
  <c r="Q5" i="6"/>
  <c r="L36" i="6"/>
  <c r="N9" i="6"/>
  <c r="C31" i="6"/>
  <c r="G26" i="6"/>
  <c r="S23" i="6"/>
  <c r="P14" i="6"/>
  <c r="L9" i="6"/>
  <c r="R43" i="6"/>
  <c r="B50" i="6"/>
  <c r="K4" i="6"/>
  <c r="H13" i="6"/>
  <c r="E5" i="6"/>
  <c r="R29" i="6"/>
  <c r="G9" i="6"/>
  <c r="F54" i="6"/>
  <c r="P19" i="6"/>
  <c r="I22" i="6"/>
  <c r="M16" i="6"/>
  <c r="Q12" i="6"/>
  <c r="N27" i="6"/>
  <c r="C4" i="6"/>
  <c r="G27" i="3" l="1"/>
  <c r="F28" i="3"/>
  <c r="H14" i="3"/>
  <c r="I13" i="3"/>
  <c r="I14" i="3" l="1"/>
  <c r="J13" i="3"/>
  <c r="G28" i="3"/>
  <c r="H27" i="3"/>
  <c r="K13" i="3" l="1"/>
  <c r="J14" i="3"/>
  <c r="H28" i="3"/>
  <c r="I27" i="3"/>
  <c r="J27" i="3" l="1"/>
  <c r="I28" i="3"/>
  <c r="K14" i="3"/>
  <c r="L13" i="3"/>
  <c r="L14" i="3" l="1"/>
  <c r="M13" i="3"/>
  <c r="N13" i="3" s="1"/>
  <c r="O13" i="3" s="1"/>
  <c r="P13" i="3" s="1"/>
  <c r="Q13" i="3" s="1"/>
  <c r="J28" i="3"/>
  <c r="K27" i="3"/>
  <c r="L27" i="3" l="1"/>
  <c r="L28" i="3" s="1"/>
  <c r="K28" i="3"/>
</calcChain>
</file>

<file path=xl/sharedStrings.xml><?xml version="1.0" encoding="utf-8"?>
<sst xmlns="http://schemas.openxmlformats.org/spreadsheetml/2006/main" count="811" uniqueCount="167">
  <si>
    <t>転用は咎めませんし、おそらく（グラフ等含めて）私に著作性などほとんどないとは思われますが、</t>
  </si>
  <si>
    <t>このデータをそのままコピーペーストしてブログに貼り付ける、などの行為はお控えください。</t>
  </si>
  <si>
    <t>また、参考として使う分には構いませんがこのデータを使った場合は当サイト</t>
  </si>
  <si>
    <t>ソース：https://www.mhlw.go.jp/stf/seisakunitsuite/bunya/koyou_roudou/roudoukijun/minimumichiran/</t>
  </si>
  <si>
    <t>平均賃金は:https://jbrc.recruitjobs.co.jp/data/data20190214_1059.html</t>
  </si>
  <si>
    <t>変更履歴</t>
  </si>
  <si>
    <t>開始</t>
  </si>
  <si>
    <t>一部色を白背景に変更、また職業別最低賃金を追加</t>
  </si>
  <si>
    <t>地域別だが募集時平均賃金を追加。</t>
  </si>
  <si>
    <t>2019年の最低賃金データを追加。産業別最低賃金の公布は12月だが一応更新。</t>
  </si>
  <si>
    <t>産業別最低賃金のデータを更新。</t>
  </si>
  <si>
    <t>将来的な予定</t>
  </si>
  <si>
    <t>・マクロを使って抽出とかできるようにしてみたい。</t>
  </si>
  <si>
    <t>上げ幅</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</si>
  <si>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</si>
  <si>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</si>
  <si>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</si>
  <si>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</si>
  <si>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</si>
  <si>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</si>
  <si>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</si>
  <si>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</si>
  <si>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</si>
  <si>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</si>
  <si>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</si>
  <si>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</si>
  <si>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</si>
  <si>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</si>
  <si>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</si>
  <si>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</si>
  <si>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</si>
  <si>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</si>
  <si>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</si>
  <si>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</si>
  <si>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</si>
  <si>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</si>
  <si>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</si>
  <si>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</si>
  <si>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</si>
  <si>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</si>
  <si>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</si>
  <si>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</si>
  <si>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</si>
  <si>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</si>
  <si>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</si>
  <si>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</si>
  <si>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</si>
  <si>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</si>
  <si>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</si>
  <si>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</si>
  <si>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</si>
  <si>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</si>
  <si>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</si>
  <si>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</si>
  <si>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</si>
  <si>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</si>
  <si>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</si>
  <si>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</si>
  <si>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</si>
  <si>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</si>
  <si>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</si>
  <si>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全国加重平均額</t>
  </si>
  <si>
    <t>最低額</t>
  </si>
  <si>
    <t>ケース0：一律3%賃上げ</t>
  </si>
  <si>
    <t>大 　阪</t>
  </si>
  <si>
    <t>埼玉・愛知</t>
  </si>
  <si>
    <t>富 　山</t>
  </si>
  <si>
    <t>宮 　城</t>
  </si>
  <si>
    <t>最下位G</t>
  </si>
  <si>
    <t>東京/最下位の格差</t>
  </si>
  <si>
    <t>ケースA:時給1000円まで5%賃上げ、それ以外は3%賃上げ</t>
  </si>
  <si>
    <t>ケースB:一律3％値上げ、但し最下位グループは東京と並ぶまで到達するまで50円ずつ値上げ</t>
  </si>
  <si>
    <t>平均賃金(2019/1)</t>
  </si>
  <si>
    <t>販売・サービス</t>
  </si>
  <si>
    <t>フーズ</t>
  </si>
  <si>
    <t>2018の最低賃金比</t>
  </si>
  <si>
    <t>・月176時間労働(22日×8時間)として換算。</t>
  </si>
  <si>
    <t>※正社員でも、この額を下回って雇えば労基法違反になります（通勤手当・残業手当などを除く）</t>
  </si>
  <si>
    <t>（1-1×130％）</t>
  </si>
  <si>
    <t>（1-1×120％）</t>
  </si>
  <si>
    <t>（1-1×110％）</t>
  </si>
  <si>
    <t>計算値</t>
  </si>
  <si>
    <t>最低賃金x140</t>
  </si>
  <si>
    <t>最低賃金x154</t>
  </si>
  <si>
    <t>最低賃金x160</t>
  </si>
  <si>
    <t>最低賃金x176</t>
  </si>
  <si>
    <t>最低賃金x176+(最低賃金x1.25)x20</t>
  </si>
  <si>
    <t>最低賃金x176+(最低賃金x1.25)x52</t>
  </si>
  <si>
    <t>1級地－1</t>
  </si>
  <si>
    <t>一例</t>
  </si>
  <si>
    <t>7時間フルタイム20日</t>
  </si>
  <si>
    <t>7時間フルタイム22日</t>
  </si>
  <si>
    <t>8時間フルタイム20日</t>
  </si>
  <si>
    <t>8時間フルタイム22日</t>
  </si>
  <si>
    <t>1級地－2</t>
  </si>
  <si>
    <t>2級地－1</t>
  </si>
  <si>
    <t>2級地－2</t>
  </si>
  <si>
    <t>3級地－1</t>
  </si>
  <si>
    <t>3級地－2</t>
  </si>
  <si>
    <t>（3-2×90％）</t>
  </si>
  <si>
    <t>（3-2×80％）</t>
  </si>
  <si>
    <t>（3-2×70％）</t>
  </si>
  <si>
    <t>（参考）</t>
  </si>
  <si>
    <t>生活保護基準に届くまでに必要な時給</t>
  </si>
  <si>
    <t>産業別最低賃金（工事中）</t>
  </si>
  <si>
    <t>水色背景は、産業別最低賃金が適用されるもの</t>
  </si>
  <si>
    <t>牛乳</t>
  </si>
  <si>
    <t>鉄鋼</t>
  </si>
  <si>
    <t>電子</t>
  </si>
  <si>
    <t>船舶</t>
  </si>
  <si>
    <t>金属</t>
  </si>
  <si>
    <t>光学</t>
  </si>
  <si>
    <t>商品小売</t>
  </si>
  <si>
    <t>自動車小売</t>
  </si>
  <si>
    <t>自動車製造</t>
  </si>
  <si>
    <t>汎用機械</t>
  </si>
  <si>
    <t>百貨店</t>
  </si>
  <si>
    <t>牛乳→処理牛乳・乳飲料、乳製品、糖類製造業</t>
  </si>
  <si>
    <t>鉄鋼→鉄鋼業</t>
  </si>
  <si>
    <t>船舶→船舶製造・修理業、船体ブロック製造業</t>
  </si>
  <si>
    <t>商品小売→各種商品小売業</t>
  </si>
  <si>
    <t>自動車小売→自動車小売業</t>
  </si>
  <si>
    <t>金属→金属線製品、その他の金属製品製造業</t>
  </si>
  <si>
    <t>光学→光学機械器具・レンズ、時計・同部分品製造業</t>
  </si>
  <si>
    <t>百貨→百貨店，総合スーパー</t>
  </si>
  <si>
    <t>非鉄→非鉄金属製錬・精製業</t>
  </si>
  <si>
    <t>自動車製造→自動車・同附属品製造業</t>
  </si>
  <si>
    <t>装置→ポンプ・圧縮機器、一般産業用機械・装置、他に分類されないはん用機械・装置、化学機械・同装置、真空装置・真空機器製造業</t>
  </si>
  <si>
    <t>自動車整備→自動車整備業</t>
  </si>
  <si>
    <t>計量→計量器・測定器・分析機器・試験機・測量機械器具・理化学機械器具、時計・同部品、眼鏡製造業</t>
  </si>
  <si>
    <t>塗料→塗料製造業</t>
  </si>
  <si>
    <t>製鋼→製鋼・製鋼圧延業、鉄素形材製造業</t>
  </si>
  <si>
    <t>輸送→輸送用機械器具製造業</t>
  </si>
  <si>
    <t>その他</t>
  </si>
  <si>
    <r>
      <rPr>
        <sz val="11"/>
        <color theme="1"/>
        <rFont val="ＭＳ ゴシック"/>
        <family val="3"/>
        <charset val="128"/>
      </rPr>
      <t>※このデータはちや</t>
    </r>
    <r>
      <rPr>
        <sz val="11"/>
        <color theme="1"/>
        <rFont val="Liberation Sans"/>
        <family val="2"/>
      </rPr>
      <t>14</t>
    </r>
    <r>
      <rPr>
        <sz val="11"/>
        <color theme="1"/>
        <rFont val="ＭＳ ゴシック"/>
        <family val="3"/>
        <charset val="128"/>
      </rPr>
      <t>歳が作成したものです。</t>
    </r>
    <phoneticPr fontId="4"/>
  </si>
  <si>
    <r>
      <t xml:space="preserve">(https://chino14.com </t>
    </r>
    <r>
      <rPr>
        <sz val="11"/>
        <color theme="1"/>
        <rFont val="ＭＳ ゴシック"/>
        <family val="3"/>
        <charset val="128"/>
      </rPr>
      <t>或いは</t>
    </r>
    <r>
      <rPr>
        <sz val="11"/>
        <color theme="1"/>
        <rFont val="Liberation Sans"/>
        <family val="2"/>
      </rPr>
      <t xml:space="preserve"> http://blog.sharolove.club)</t>
    </r>
    <r>
      <rPr>
        <sz val="11"/>
        <color theme="1"/>
        <rFont val="ＭＳ ゴシック"/>
        <family val="3"/>
        <charset val="128"/>
      </rPr>
      <t>にリンクを貼ってもらえるとありがたいです。</t>
    </r>
    <phoneticPr fontId="4"/>
  </si>
  <si>
    <r>
      <t>xlsx</t>
    </r>
    <r>
      <rPr>
        <sz val="11"/>
        <color theme="1"/>
        <rFont val="ＭＳ Ｐゴシック"/>
        <family val="2"/>
        <charset val="128"/>
      </rPr>
      <t>に移行。</t>
    </r>
    <rPh sb="5" eb="7">
      <t>イコウ</t>
    </rPh>
    <phoneticPr fontId="4"/>
  </si>
  <si>
    <t>最低賃金（2021）</t>
    <phoneticPr fontId="4"/>
  </si>
  <si>
    <t>※決定前数値</t>
    <rPh sb="1" eb="4">
      <t>ケッテイマエ</t>
    </rPh>
    <rPh sb="4" eb="6">
      <t>スウチ</t>
    </rPh>
    <phoneticPr fontId="4"/>
  </si>
  <si>
    <t>黄背景は、地域別最低賃金のほうが上回っているもの（地域別最低賃金が適用される）。</t>
    <phoneticPr fontId="4"/>
  </si>
  <si>
    <r>
      <rPr>
        <sz val="12"/>
        <color theme="1"/>
        <rFont val="ＭＳ ゴシック"/>
        <family val="3"/>
        <charset val="128"/>
      </rPr>
      <t>※凡例</t>
    </r>
    <r>
      <rPr>
        <sz val="12"/>
        <color theme="1"/>
        <rFont val="Liberation Sans"/>
        <family val="2"/>
      </rPr>
      <t>(</t>
    </r>
    <r>
      <rPr>
        <sz val="12"/>
        <color theme="1"/>
        <rFont val="ＭＳ Ｐゴシック"/>
        <family val="2"/>
        <charset val="128"/>
      </rPr>
      <t>簡略化のため当サイトで一部まとめているものもある。詳細は一次資料をあたってもらいたい。</t>
    </r>
    <r>
      <rPr>
        <sz val="12"/>
        <color theme="1"/>
        <rFont val="Liberation Sans"/>
        <family val="2"/>
      </rPr>
      <t>)</t>
    </r>
    <rPh sb="4" eb="7">
      <t>カンリャクカ</t>
    </rPh>
    <rPh sb="10" eb="11">
      <t>トウ</t>
    </rPh>
    <rPh sb="15" eb="17">
      <t>イチブ</t>
    </rPh>
    <rPh sb="29" eb="31">
      <t>ショウサイ</t>
    </rPh>
    <rPh sb="32" eb="36">
      <t>イチジシリョウ</t>
    </rPh>
    <phoneticPr fontId="4"/>
  </si>
  <si>
    <r>
      <rPr>
        <sz val="11"/>
        <color theme="1"/>
        <rFont val="ＭＳ ゴシック"/>
        <family val="3"/>
        <charset val="128"/>
      </rPr>
      <t>塗料</t>
    </r>
    <r>
      <rPr>
        <sz val="11"/>
        <color theme="1"/>
        <rFont val="Liberation Sans"/>
        <family val="2"/>
      </rPr>
      <t>965</t>
    </r>
    <r>
      <rPr>
        <sz val="11"/>
        <color theme="1"/>
        <rFont val="ＭＳ Ｐゴシック"/>
        <family val="2"/>
        <charset val="128"/>
      </rPr>
      <t>、計量</t>
    </r>
    <r>
      <rPr>
        <sz val="11"/>
        <color theme="1"/>
        <rFont val="Liberation Sans"/>
        <family val="2"/>
      </rPr>
      <t>912</t>
    </r>
    <rPh sb="6" eb="8">
      <t>ケイリョウ</t>
    </rPh>
    <phoneticPr fontId="4"/>
  </si>
  <si>
    <r>
      <rPr>
        <sz val="11"/>
        <color theme="1"/>
        <rFont val="ＭＳ Ｐゴシック"/>
        <family val="2"/>
        <charset val="128"/>
      </rPr>
      <t>出典：</t>
    </r>
    <r>
      <rPr>
        <sz val="11"/>
        <color theme="1"/>
        <rFont val="Liberation Sans"/>
        <family val="2"/>
      </rPr>
      <t>https://pc.saiteichingin.info/table/page_indlist_nationallist.html</t>
    </r>
    <rPh sb="0" eb="2">
      <t>シュッテン</t>
    </rPh>
    <phoneticPr fontId="4"/>
  </si>
  <si>
    <r>
      <rPr>
        <sz val="11"/>
        <color theme="1"/>
        <rFont val="ＭＳ Ｐゴシック"/>
        <family val="2"/>
        <charset val="128"/>
      </rPr>
      <t>計量</t>
    </r>
    <r>
      <rPr>
        <sz val="11"/>
        <color theme="1"/>
        <rFont val="Liberation Sans"/>
        <family val="2"/>
      </rPr>
      <t>904</t>
    </r>
    <rPh sb="0" eb="2">
      <t>ケイリョウ</t>
    </rPh>
    <phoneticPr fontId="4"/>
  </si>
  <si>
    <t>製鋼921、輸送910</t>
    <rPh sb="0" eb="2">
      <t>セイコウ</t>
    </rPh>
    <rPh sb="6" eb="8">
      <t>ユソウ</t>
    </rPh>
    <phoneticPr fontId="4"/>
  </si>
  <si>
    <t>非鉄</t>
    <rPh sb="0" eb="2">
      <t>ヒテツ</t>
    </rPh>
    <phoneticPr fontId="4"/>
  </si>
  <si>
    <t>計量</t>
    <rPh sb="0" eb="2">
      <t>ケイリョウ</t>
    </rPh>
    <phoneticPr fontId="4"/>
  </si>
  <si>
    <r>
      <rPr>
        <sz val="11"/>
        <color theme="1"/>
        <rFont val="ＭＳ Ｐゴシック"/>
        <family val="2"/>
        <charset val="128"/>
      </rPr>
      <t>輸送</t>
    </r>
    <r>
      <rPr>
        <sz val="11"/>
        <color theme="1"/>
        <rFont val="Liberation Sans"/>
        <family val="2"/>
      </rPr>
      <t>870</t>
    </r>
    <rPh sb="0" eb="2">
      <t>ユソウ</t>
    </rPh>
    <phoneticPr fontId="4"/>
  </si>
  <si>
    <t>輸送</t>
    <rPh sb="0" eb="2">
      <t>ユソウ</t>
    </rPh>
    <phoneticPr fontId="4"/>
  </si>
  <si>
    <t>少なくとも地域別最低賃金適用から産業別最低賃金改定までは地域別最低賃金が適用される。</t>
    <rPh sb="23" eb="25">
      <t>カイテイ</t>
    </rPh>
    <phoneticPr fontId="4"/>
  </si>
  <si>
    <r>
      <rPr>
        <sz val="12"/>
        <color theme="1"/>
        <rFont val="ＭＳ ゴシック"/>
        <family val="3"/>
        <charset val="128"/>
      </rPr>
      <t>電子</t>
    </r>
    <r>
      <rPr>
        <sz val="12"/>
        <color theme="1"/>
        <rFont val="游ゴシック"/>
        <family val="2"/>
        <charset val="128"/>
      </rPr>
      <t>→</t>
    </r>
    <r>
      <rPr>
        <sz val="12"/>
        <color theme="1"/>
        <rFont val="ＭＳ ゴシック"/>
        <family val="3"/>
        <charset val="128"/>
      </rPr>
      <t>電子部品・デバイス・電子回路、電気機械器具、情報通信機械器具製造業</t>
    </r>
    <phoneticPr fontId="4"/>
  </si>
  <si>
    <r>
      <rPr>
        <sz val="12"/>
        <color theme="1"/>
        <rFont val="ＭＳ ゴシック"/>
        <family val="3"/>
        <charset val="128"/>
      </rPr>
      <t>汎用装置</t>
    </r>
    <r>
      <rPr>
        <sz val="12"/>
        <color theme="1"/>
        <rFont val="Yu Gothic"/>
        <family val="2"/>
        <charset val="128"/>
      </rPr>
      <t>→</t>
    </r>
    <r>
      <rPr>
        <sz val="12"/>
        <color theme="1"/>
        <rFont val="ＭＳ ゴシック"/>
        <family val="3"/>
        <charset val="128"/>
      </rPr>
      <t>はん用機械器具、生産用機械器具、業務用機械器具製造業</t>
    </r>
    <phoneticPr fontId="4"/>
  </si>
  <si>
    <t>緑背景は、今年度の地域別最低賃金のほうが高いもの（概ね12月改定）。</t>
    <rPh sb="25" eb="26">
      <t>オオム</t>
    </rPh>
    <rPh sb="29" eb="32">
      <t>ガツカイテイ</t>
    </rPh>
    <phoneticPr fontId="4"/>
  </si>
  <si>
    <t>合計加算額</t>
    <rPh sb="0" eb="2">
      <t>ゴウケイ</t>
    </rPh>
    <rPh sb="2" eb="5">
      <t>カサンガク</t>
    </rPh>
    <phoneticPr fontId="4"/>
  </si>
  <si>
    <t>2021年版を遅ればせながら更新。</t>
    <rPh sb="4" eb="5">
      <t>ネン</t>
    </rPh>
    <rPh sb="5" eb="6">
      <t>バン</t>
    </rPh>
    <rPh sb="7" eb="8">
      <t>オク</t>
    </rPh>
    <rPh sb="14" eb="16">
      <t>コウシン</t>
    </rPh>
    <phoneticPr fontId="4"/>
  </si>
  <si>
    <r>
      <t>8</t>
    </r>
    <r>
      <rPr>
        <sz val="11"/>
        <color theme="1"/>
        <rFont val="ＭＳ ゴシック"/>
        <family val="3"/>
        <charset val="128"/>
      </rPr>
      <t>時間フルタイム</t>
    </r>
    <r>
      <rPr>
        <sz val="11"/>
        <color theme="1"/>
        <rFont val="Liberation Sans"/>
        <family val="2"/>
      </rPr>
      <t>22</t>
    </r>
    <r>
      <rPr>
        <sz val="11"/>
        <color theme="1"/>
        <rFont val="ＭＳ ゴシック"/>
        <family val="3"/>
        <charset val="128"/>
      </rPr>
      <t xml:space="preserve">日
</t>
    </r>
    <r>
      <rPr>
        <sz val="11"/>
        <color theme="1"/>
        <rFont val="Liberation Sans"/>
        <family val="2"/>
      </rPr>
      <t>+20</t>
    </r>
    <r>
      <rPr>
        <sz val="11"/>
        <color theme="1"/>
        <rFont val="ＭＳ ゴシック"/>
        <family val="3"/>
        <charset val="128"/>
      </rPr>
      <t>時間残業</t>
    </r>
    <phoneticPr fontId="4"/>
  </si>
  <si>
    <r>
      <t>8</t>
    </r>
    <r>
      <rPr>
        <sz val="11"/>
        <color theme="1"/>
        <rFont val="ＭＳ ゴシック"/>
        <family val="3"/>
        <charset val="128"/>
      </rPr>
      <t>時間フルタイム</t>
    </r>
    <r>
      <rPr>
        <sz val="11"/>
        <color theme="1"/>
        <rFont val="Liberation Sans"/>
        <family val="2"/>
      </rPr>
      <t>26</t>
    </r>
    <r>
      <rPr>
        <sz val="11"/>
        <color theme="1"/>
        <rFont val="ＭＳ ゴシック"/>
        <family val="3"/>
        <charset val="128"/>
      </rPr>
      <t>日（うち</t>
    </r>
    <r>
      <rPr>
        <sz val="11"/>
        <color theme="1"/>
        <rFont val="Liberation Sans"/>
        <family val="2"/>
      </rPr>
      <t>4</t>
    </r>
    <r>
      <rPr>
        <sz val="11"/>
        <color theme="1"/>
        <rFont val="ＭＳ ゴシック"/>
        <family val="3"/>
        <charset val="128"/>
      </rPr>
      <t xml:space="preserve">日時間外扱い）
</t>
    </r>
    <r>
      <rPr>
        <sz val="11"/>
        <color theme="1"/>
        <rFont val="Liberation Sans"/>
        <family val="2"/>
      </rPr>
      <t>+20</t>
    </r>
    <r>
      <rPr>
        <sz val="11"/>
        <color theme="1"/>
        <rFont val="ＭＳ ゴシック"/>
        <family val="3"/>
        <charset val="128"/>
      </rPr>
      <t>時間残業</t>
    </r>
    <phoneticPr fontId="4"/>
  </si>
  <si>
    <r>
      <t>データは2019年のもの。生活保護受給費は</t>
    </r>
    <r>
      <rPr>
        <b/>
        <sz val="11"/>
        <color theme="1"/>
        <rFont val="Liberation Sans"/>
        <family val="2"/>
      </rPr>
      <t>2013</t>
    </r>
    <r>
      <rPr>
        <b/>
        <sz val="11"/>
        <color theme="1"/>
        <rFont val="ＭＳ ゴシック"/>
        <family val="3"/>
        <charset val="128"/>
      </rPr>
      <t>年時点の</t>
    </r>
    <r>
      <rPr>
        <sz val="11"/>
        <color theme="1"/>
        <rFont val="ＭＳ Ｐゴシック"/>
        <family val="3"/>
        <charset val="128"/>
      </rPr>
      <t>1級地標準3人世帯（33歳男、29歳女、4歳子）のもの</t>
    </r>
    <phoneticPr fontId="4"/>
  </si>
  <si>
    <r>
      <rPr>
        <sz val="11"/>
        <color theme="1"/>
        <rFont val="ＭＳ ゴシック"/>
        <family val="3"/>
        <charset val="128"/>
      </rPr>
      <t>自動車整備</t>
    </r>
    <r>
      <rPr>
        <sz val="11"/>
        <color theme="1"/>
        <rFont val="Liberation Sans"/>
        <family val="2"/>
      </rPr>
      <t>892</t>
    </r>
    <phoneticPr fontId="4"/>
  </si>
  <si>
    <t>塗料1000</t>
    <phoneticPr fontId="4"/>
  </si>
  <si>
    <t>塗料995</t>
    <rPh sb="0" eb="2">
      <t>トリョウ</t>
    </rPh>
    <phoneticPr fontId="4"/>
  </si>
  <si>
    <t>（赤斜線は新車）</t>
    <rPh sb="1" eb="4">
      <t>アカシャセン</t>
    </rPh>
    <phoneticPr fontId="4"/>
  </si>
  <si>
    <t>合板876</t>
    <rPh sb="0" eb="2">
      <t>ゴウバン</t>
    </rPh>
    <phoneticPr fontId="4"/>
  </si>
  <si>
    <t>冷凍849</t>
    <rPh sb="0" eb="2">
      <t>レイトウ</t>
    </rPh>
    <phoneticPr fontId="4"/>
  </si>
  <si>
    <t>パルプ951</t>
    <phoneticPr fontId="4"/>
  </si>
  <si>
    <t>陶磁器822</t>
    <rPh sb="0" eb="3">
      <t>トウジキ</t>
    </rPh>
    <phoneticPr fontId="4"/>
  </si>
  <si>
    <t>製鉄・製鋼</t>
    <rPh sb="0" eb="2">
      <t>セイテツ</t>
    </rPh>
    <rPh sb="3" eb="5">
      <t>セイコウ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</si>
</sst>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yyyy\-mm\-dd"/>
    <numFmt numFmtId="178" formatCode="0.0"/>
    <numFmt numFmtId="179" formatCode="\+0;\-0;0"/>
  </numFmts>
  <fonts count="26">
    <font>
      <sz val="11"/>
      <color theme="1"/>
      <name val="Liberation Sans"/>
      <family val="2"/>
    </font>
    <font>
      <sz val="11"/>
      <color theme="1"/>
      <name val="Liberation Sans"/>
      <family val="2"/>
    </font>
    <font>
      <sz val="11"/>
      <color rgb="FFFFFFFF"/>
      <name val="Liberation Sans"/>
      <family val="2"/>
    </font>
    <font>
      <sz val="11"/>
      <color rgb="FF000000"/>
      <name val="Liberation Sans"/>
      <family val="2"/>
    </font>
    <font>
      <sz val="6"/>
      <name val="ＭＳ Ｐゴシック"/>
      <family val="3"/>
      <charset val="128"/>
    </font>
    <font>
      <sz val="11"/>
      <color rgb="FF000000"/>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Liberation Sans"/>
      <family val="2"/>
    </font>
    <font>
      <sz val="20"/>
      <color theme="1"/>
      <name val="Liberation Sans"/>
      <family val="2"/>
    </font>
    <font>
      <b/>
      <sz val="20"/>
      <color theme="1"/>
      <name val="Liberation Sans"/>
      <family val="2"/>
    </font>
    <font>
      <b/>
      <sz val="11"/>
      <color theme="1"/>
      <name val="ＭＳ Ｐゴシック"/>
      <family val="3"/>
      <charset val="128"/>
    </font>
    <font>
      <sz val="12"/>
      <color theme="1"/>
      <name val="Liberation Sans"/>
      <family val="2"/>
    </font>
    <font>
      <b/>
      <sz val="11"/>
      <color rgb="FF000000"/>
      <name val="ＭＳ Ｐゴシック"/>
      <family val="3"/>
      <charset val="128"/>
    </font>
    <font>
      <sz val="11"/>
      <color theme="1"/>
      <name val="Liberation Sans"/>
      <family val="2"/>
      <charset val="128"/>
    </font>
    <font>
      <sz val="11"/>
      <color theme="1"/>
      <name val="ＭＳ ゴシック"/>
      <family val="3"/>
      <charset val="128"/>
    </font>
    <font>
      <sz val="11"/>
      <color theme="1"/>
      <name val="Liberation Sans"/>
      <family val="3"/>
      <charset val="128"/>
    </font>
    <font>
      <sz val="11"/>
      <color theme="1"/>
      <name val="ＭＳ Ｐゴシック"/>
      <family val="2"/>
      <charset val="128"/>
    </font>
    <font>
      <sz val="12"/>
      <color theme="1"/>
      <name val="ＭＳ ゴシック"/>
      <family val="3"/>
      <charset val="128"/>
    </font>
    <font>
      <sz val="12"/>
      <color theme="1"/>
      <name val="Liberation Sans"/>
      <family val="3"/>
      <charset val="128"/>
    </font>
    <font>
      <sz val="12"/>
      <color theme="1"/>
      <name val="ＭＳ Ｐゴシック"/>
      <family val="2"/>
      <charset val="128"/>
    </font>
    <font>
      <b/>
      <i/>
      <sz val="11"/>
      <color rgb="FFFF0000"/>
      <name val="ＭＳ Ｐゴシック"/>
      <family val="3"/>
      <charset val="128"/>
    </font>
    <font>
      <b/>
      <sz val="11"/>
      <name val="ＭＳ Ｐゴシック"/>
      <family val="3"/>
      <charset val="128"/>
    </font>
    <font>
      <sz val="12"/>
      <color theme="1"/>
      <name val="游ゴシック"/>
      <family val="2"/>
      <charset val="128"/>
    </font>
    <font>
      <sz val="12"/>
      <color theme="1"/>
      <name val="Yu Gothic"/>
      <family val="2"/>
      <charset val="128"/>
    </font>
    <font>
      <b/>
      <sz val="11"/>
      <color theme="1"/>
      <name val="ＭＳ ゴシック"/>
      <family val="3"/>
      <charset val="128"/>
    </font>
  </fonts>
  <fills count="18">
    <fill>
      <patternFill patternType="none"/>
    </fill>
    <fill>
      <patternFill patternType="gray125"/>
    </fill>
    <fill>
      <patternFill patternType="solid">
        <fgColor rgb="FF000000"/>
        <bgColor rgb="FF000000"/>
      </patternFill>
    </fill>
    <fill>
      <patternFill patternType="solid">
        <fgColor rgb="FF66FFFF"/>
        <bgColor rgb="FF66FFFF"/>
      </patternFill>
    </fill>
    <fill>
      <patternFill patternType="solid">
        <fgColor rgb="FF0000FF"/>
        <bgColor rgb="FF0000FF"/>
      </patternFill>
    </fill>
    <fill>
      <patternFill patternType="solid">
        <fgColor rgb="FF000099"/>
        <bgColor rgb="FF000099"/>
      </patternFill>
    </fill>
    <fill>
      <patternFill patternType="solid">
        <fgColor rgb="FF66FF66"/>
        <bgColor rgb="FF66FF66"/>
      </patternFill>
    </fill>
    <fill>
      <patternFill patternType="solid">
        <fgColor rgb="FFFF99FF"/>
        <bgColor rgb="FFFF99FF"/>
      </patternFill>
    </fill>
    <fill>
      <patternFill patternType="solid">
        <fgColor rgb="FFCC99FF"/>
        <bgColor rgb="FFCC99FF"/>
      </patternFill>
    </fill>
    <fill>
      <patternFill patternType="solid">
        <fgColor rgb="FFFFCC99"/>
        <bgColor rgb="FFFFCC99"/>
      </patternFill>
    </fill>
    <fill>
      <patternFill patternType="solid">
        <fgColor rgb="FFFF6666"/>
        <bgColor rgb="FFFF6666"/>
      </patternFill>
    </fill>
    <fill>
      <patternFill patternType="solid">
        <fgColor rgb="FF3399FF"/>
        <bgColor rgb="FF3399FF"/>
      </patternFill>
    </fill>
    <fill>
      <patternFill patternType="solid">
        <fgColor rgb="FFFF9999"/>
        <bgColor rgb="FFFF9999"/>
      </patternFill>
    </fill>
    <fill>
      <patternFill patternType="solid">
        <fgColor rgb="FF00CCFF"/>
        <bgColor rgb="FF00CCFF"/>
      </patternFill>
    </fill>
    <fill>
      <patternFill patternType="solid">
        <fgColor rgb="FFFFFFFF"/>
        <bgColor rgb="FFFFFFFF"/>
      </patternFill>
    </fill>
    <fill>
      <patternFill patternType="solid">
        <fgColor rgb="FF00FFFF"/>
        <bgColor rgb="FF00FFFF"/>
      </patternFill>
    </fill>
    <fill>
      <patternFill patternType="solid">
        <fgColor rgb="FFFFFF00"/>
        <bgColor rgb="FFFFFF00"/>
      </patternFill>
    </fill>
    <fill>
      <patternFill patternType="solid">
        <fgColor rgb="FF92D050"/>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6">
    <xf numFmtId="0" fontId="0" fillId="0" borderId="0">
      <alignment vertical="center"/>
    </xf>
    <xf numFmtId="0" fontId="2" fillId="2" borderId="0">
      <alignment vertical="center"/>
    </xf>
    <xf numFmtId="0" fontId="3" fillId="3" borderId="0">
      <alignment vertical="center"/>
    </xf>
    <xf numFmtId="0" fontId="2" fillId="4" borderId="0">
      <alignment vertical="center"/>
    </xf>
    <xf numFmtId="0" fontId="2" fillId="5" borderId="0">
      <alignment vertical="center"/>
    </xf>
    <xf numFmtId="0" fontId="3" fillId="6" borderId="0">
      <alignment vertical="center"/>
    </xf>
    <xf numFmtId="0" fontId="1" fillId="7" borderId="0">
      <alignment vertical="center"/>
    </xf>
    <xf numFmtId="0" fontId="2" fillId="8" borderId="0">
      <alignment vertical="center"/>
    </xf>
    <xf numFmtId="0" fontId="3" fillId="9" borderId="0">
      <alignment vertical="center"/>
    </xf>
    <xf numFmtId="0" fontId="3" fillId="10" borderId="0">
      <alignment vertical="center"/>
    </xf>
    <xf numFmtId="0" fontId="2" fillId="11" borderId="0">
      <alignment vertical="center"/>
    </xf>
    <xf numFmtId="0" fontId="3" fillId="12" borderId="0">
      <alignment vertical="center"/>
    </xf>
    <xf numFmtId="0" fontId="3" fillId="13" borderId="0">
      <alignment vertical="center"/>
    </xf>
    <xf numFmtId="0" fontId="2" fillId="4" borderId="0">
      <alignment vertical="center"/>
    </xf>
    <xf numFmtId="0" fontId="3" fillId="6" borderId="0">
      <alignment vertical="center"/>
    </xf>
    <xf numFmtId="0" fontId="2" fillId="8" borderId="0">
      <alignment vertical="center"/>
    </xf>
  </cellStyleXfs>
  <cellXfs count="77">
    <xf numFmtId="0" fontId="0" fillId="0" borderId="0" xfId="0">
      <alignment vertical="center"/>
    </xf>
    <xf numFmtId="0" fontId="0" fillId="0" borderId="0" xfId="0" applyAlignment="1">
      <alignment horizontal="left" vertical="center"/>
    </xf>
    <xf numFmtId="177" fontId="0" fillId="0" borderId="0" xfId="0" applyNumberFormat="1">
      <alignment vertical="center"/>
    </xf>
    <xf numFmtId="0" fontId="5" fillId="14" borderId="0" xfId="0" applyFont="1" applyFill="1" applyAlignment="1">
      <alignment horizontal="center" vertical="center"/>
    </xf>
    <xf numFmtId="0" fontId="6" fillId="0" borderId="0" xfId="0" applyFont="1">
      <alignment vertical="center"/>
    </xf>
    <xf numFmtId="0" fontId="5" fillId="14" borderId="1" xfId="0" applyFont="1" applyFill="1" applyBorder="1" applyAlignment="1">
      <alignment horizontal="center" vertical="center"/>
    </xf>
    <xf numFmtId="0" fontId="5" fillId="14" borderId="1" xfId="0" applyFont="1" applyFill="1" applyBorder="1" applyAlignment="1">
      <alignment horizontal="right" vertical="center"/>
    </xf>
    <xf numFmtId="0" fontId="6" fillId="0" borderId="1" xfId="0" applyFont="1" applyBorder="1">
      <alignment vertical="center"/>
    </xf>
    <xf numFmtId="0" fontId="6" fillId="0" borderId="1" xfId="0" applyFont="1" applyBorder="1" applyAlignment="1">
      <alignment horizontal="right" vertical="center"/>
    </xf>
    <xf numFmtId="0" fontId="7" fillId="0" borderId="1" xfId="0" applyFont="1" applyBorder="1" applyAlignment="1">
      <alignment vertical="center" wrapText="1"/>
    </xf>
    <xf numFmtId="1" fontId="6" fillId="0" borderId="1" xfId="0" applyNumberFormat="1" applyFont="1" applyBorder="1">
      <alignment vertical="center"/>
    </xf>
    <xf numFmtId="0" fontId="5" fillId="14" borderId="1" xfId="0" applyFont="1" applyFill="1" applyBorder="1" applyAlignment="1">
      <alignment horizontal="center" vertical="center" wrapText="1"/>
    </xf>
    <xf numFmtId="0" fontId="6" fillId="0" borderId="1" xfId="0" applyFont="1" applyBorder="1" applyAlignment="1">
      <alignment vertical="center"/>
    </xf>
    <xf numFmtId="0" fontId="6" fillId="0" borderId="0" xfId="0" applyFont="1" applyAlignment="1">
      <alignment vertical="center"/>
    </xf>
    <xf numFmtId="176" fontId="6" fillId="0" borderId="1" xfId="0" applyNumberFormat="1" applyFont="1" applyBorder="1" applyAlignment="1">
      <alignment vertical="center"/>
    </xf>
    <xf numFmtId="0" fontId="0" fillId="0" borderId="0" xfId="0" applyAlignment="1">
      <alignment vertical="center"/>
    </xf>
    <xf numFmtId="176" fontId="5" fillId="14" borderId="1" xfId="0" applyNumberFormat="1" applyFont="1" applyFill="1" applyBorder="1" applyAlignment="1">
      <alignment horizontal="center" vertical="center"/>
    </xf>
    <xf numFmtId="176" fontId="6" fillId="0" borderId="1" xfId="0" applyNumberFormat="1" applyFont="1" applyBorder="1">
      <alignment vertical="center"/>
    </xf>
    <xf numFmtId="176" fontId="5" fillId="1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8" fillId="0" borderId="1" xfId="0" applyFont="1" applyBorder="1">
      <alignment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9" fillId="0" borderId="1" xfId="0" applyFont="1" applyBorder="1">
      <alignment vertical="center"/>
    </xf>
    <xf numFmtId="0" fontId="0" fillId="0" borderId="1" xfId="0" applyBorder="1" applyAlignment="1">
      <alignment horizontal="left" vertical="center"/>
    </xf>
    <xf numFmtId="0" fontId="8" fillId="0" borderId="1" xfId="0" applyFont="1" applyBorder="1" applyAlignment="1">
      <alignment horizontal="left" vertical="center"/>
    </xf>
    <xf numFmtId="0" fontId="11" fillId="0" borderId="1" xfId="0" applyFont="1" applyBorder="1">
      <alignment vertical="center"/>
    </xf>
    <xf numFmtId="3" fontId="6" fillId="0" borderId="1" xfId="0" applyNumberFormat="1" applyFont="1" applyBorder="1">
      <alignment vertical="center"/>
    </xf>
    <xf numFmtId="3" fontId="11" fillId="0" borderId="1" xfId="0" applyNumberFormat="1" applyFont="1" applyBorder="1">
      <alignment vertical="center"/>
    </xf>
    <xf numFmtId="0" fontId="8" fillId="0" borderId="0" xfId="0" applyFo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178" fontId="5" fillId="14" borderId="1" xfId="0" applyNumberFormat="1" applyFont="1" applyFill="1" applyBorder="1" applyAlignment="1">
      <alignment horizontal="right" vertical="center"/>
    </xf>
    <xf numFmtId="0" fontId="13" fillId="14" borderId="1" xfId="0" applyFont="1" applyFill="1" applyBorder="1" applyAlignment="1">
      <alignment horizontal="right" vertical="center"/>
    </xf>
    <xf numFmtId="0" fontId="6" fillId="14" borderId="1" xfId="0" applyFont="1" applyFill="1" applyBorder="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7" fillId="0" borderId="0" xfId="0" applyFont="1" applyAlignment="1">
      <alignment horizontal="right" vertical="center"/>
    </xf>
    <xf numFmtId="0" fontId="19"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21" fillId="17" borderId="1" xfId="0" applyFont="1" applyFill="1" applyBorder="1" applyAlignment="1">
      <alignment horizontal="right" vertical="center"/>
    </xf>
    <xf numFmtId="0" fontId="21" fillId="14" borderId="1" xfId="0" applyFont="1" applyFill="1" applyBorder="1" applyAlignment="1">
      <alignment horizontal="right" vertical="center"/>
    </xf>
    <xf numFmtId="0" fontId="22" fillId="14" borderId="1" xfId="0" applyFont="1" applyFill="1" applyBorder="1" applyAlignment="1">
      <alignment horizontal="right" vertical="center"/>
    </xf>
    <xf numFmtId="2" fontId="0" fillId="0" borderId="0" xfId="0" applyNumberFormat="1" applyAlignment="1">
      <alignment horizontal="right" vertical="center"/>
    </xf>
    <xf numFmtId="179" fontId="0" fillId="0" borderId="0" xfId="0" applyNumberFormat="1" applyAlignment="1">
      <alignment vertical="center"/>
    </xf>
    <xf numFmtId="0" fontId="16" fillId="0" borderId="0" xfId="0" applyFont="1" applyAlignment="1">
      <alignment horizontal="left" vertical="center"/>
    </xf>
    <xf numFmtId="0" fontId="0" fillId="0" borderId="0" xfId="0" applyAlignment="1">
      <alignment horizontal="left" vertical="center"/>
    </xf>
    <xf numFmtId="0" fontId="6"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6"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12" fillId="0" borderId="0" xfId="0" applyFont="1" applyAlignment="1">
      <alignment horizontal="left" vertical="center"/>
    </xf>
    <xf numFmtId="0" fontId="12" fillId="15" borderId="1" xfId="0" applyFont="1" applyFill="1" applyBorder="1" applyAlignment="1">
      <alignment horizontal="left" vertical="center"/>
    </xf>
    <xf numFmtId="0" fontId="18" fillId="16" borderId="1" xfId="0" applyFont="1" applyFill="1" applyBorder="1" applyAlignment="1">
      <alignment horizontal="left" vertical="center" wrapText="1"/>
    </xf>
    <xf numFmtId="0" fontId="12" fillId="1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12" fillId="6" borderId="1" xfId="0" applyFont="1" applyFill="1" applyBorder="1" applyAlignment="1">
      <alignment horizontal="left" vertical="center"/>
    </xf>
    <xf numFmtId="0" fontId="19" fillId="0" borderId="0" xfId="0" applyFont="1" applyAlignment="1">
      <alignment horizontal="left" vertical="center"/>
    </xf>
    <xf numFmtId="0" fontId="12" fillId="0" borderId="0" xfId="0" applyFont="1" applyAlignment="1">
      <alignment horizontal="left" vertical="center" wrapText="1"/>
    </xf>
    <xf numFmtId="0" fontId="17" fillId="0" borderId="0" xfId="0" applyFont="1">
      <alignment vertical="center"/>
    </xf>
    <xf numFmtId="0" fontId="0" fillId="0" borderId="1" xfId="0" applyBorder="1" applyAlignment="1">
      <alignment horizontal="center" vertical="center" wrapText="1"/>
    </xf>
    <xf numFmtId="0" fontId="15" fillId="0" borderId="0" xfId="0" applyFont="1" applyAlignment="1">
      <alignment horizontal="right" vertical="center"/>
    </xf>
    <xf numFmtId="0" fontId="6" fillId="0" borderId="2" xfId="0" applyFont="1" applyBorder="1" applyAlignment="1">
      <alignment horizontal="right" vertical="center"/>
    </xf>
    <xf numFmtId="0" fontId="13" fillId="14" borderId="2" xfId="0" applyFont="1" applyFill="1" applyBorder="1" applyAlignment="1">
      <alignment horizontal="right" vertical="center"/>
    </xf>
    <xf numFmtId="0" fontId="5" fillId="14" borderId="4" xfId="0" applyFont="1" applyFill="1" applyBorder="1" applyAlignment="1">
      <alignment horizontal="center" vertical="center"/>
    </xf>
    <xf numFmtId="0" fontId="5" fillId="14" borderId="6" xfId="0" applyFont="1" applyFill="1" applyBorder="1" applyAlignment="1">
      <alignment horizontal="center" vertical="center"/>
    </xf>
    <xf numFmtId="0" fontId="17" fillId="0" borderId="5" xfId="0" applyFont="1" applyBorder="1" applyAlignment="1">
      <alignment horizontal="center" vertical="center"/>
    </xf>
  </cellXfs>
  <cellStyles count="16">
    <cellStyle name="Black" xfId="1" xr:uid="{00000000-0005-0000-0000-000000000000}"/>
    <cellStyle name="Cyan" xfId="2" xr:uid="{00000000-0005-0000-0000-000001000000}"/>
    <cellStyle name="Dark Blue" xfId="3" xr:uid="{00000000-0005-0000-0000-000002000000}"/>
    <cellStyle name="Dark Blue2" xfId="4" xr:uid="{00000000-0005-0000-0000-000003000000}"/>
    <cellStyle name="Green" xfId="5" xr:uid="{00000000-0005-0000-0000-000004000000}"/>
    <cellStyle name="Magenta" xfId="6" xr:uid="{00000000-0005-0000-0000-000005000000}"/>
    <cellStyle name="Purple" xfId="7" xr:uid="{00000000-0005-0000-0000-000006000000}"/>
    <cellStyle name="Purple2" xfId="8" xr:uid="{00000000-0005-0000-0000-000007000000}"/>
    <cellStyle name="Red" xfId="9" xr:uid="{00000000-0005-0000-0000-000008000000}"/>
    <cellStyle name="Sky Blue" xfId="10" xr:uid="{00000000-0005-0000-0000-000009000000}"/>
    <cellStyle name="SmallRed" xfId="11" xr:uid="{00000000-0005-0000-0000-00000A000000}"/>
    <cellStyle name="True Sky Blue" xfId="12" xr:uid="{00000000-0005-0000-0000-00000B000000}"/>
    <cellStyle name="標準" xfId="0" builtinId="0" customBuiltin="1"/>
    <cellStyle name="無題1" xfId="13" xr:uid="{00000000-0005-0000-0000-00000D000000}"/>
    <cellStyle name="無題3" xfId="14" xr:uid="{00000000-0005-0000-0000-00000E000000}"/>
    <cellStyle name="無題4" xfId="15" xr:uid="{00000000-0005-0000-0000-00000F000000}"/>
  </cellStyles>
  <dxfs count="74">
    <dxf>
      <fill>
        <patternFill>
          <bgColor rgb="FF66FF33"/>
        </patternFill>
      </fill>
    </dxf>
    <dxf>
      <fill>
        <patternFill>
          <bgColor rgb="FFFFFF00"/>
        </patternFill>
      </fill>
    </dxf>
    <dxf>
      <fill>
        <patternFill>
          <bgColor rgb="FF66FFFF"/>
        </patternFill>
      </fill>
    </dxf>
    <dxf>
      <fill>
        <patternFill>
          <bgColor rgb="FF66FF33"/>
        </patternFill>
      </fill>
    </dxf>
    <dxf>
      <fill>
        <patternFill>
          <bgColor rgb="FFFFFF00"/>
        </patternFill>
      </fill>
    </dxf>
    <dxf>
      <fill>
        <patternFill>
          <bgColor rgb="FF66FFFF"/>
        </patternFill>
      </fill>
    </dxf>
    <dxf>
      <fill>
        <patternFill>
          <bgColor rgb="FF66FF33"/>
        </patternFill>
      </fill>
    </dxf>
    <dxf>
      <fill>
        <patternFill>
          <bgColor rgb="FFFFFF00"/>
        </patternFill>
      </fill>
    </dxf>
    <dxf>
      <fill>
        <patternFill>
          <bgColor rgb="FF66FFFF"/>
        </patternFill>
      </fill>
    </dxf>
    <dxf>
      <font>
        <color rgb="FF000000"/>
        <family val="2"/>
      </font>
      <fill>
        <patternFill patternType="solid">
          <fgColor rgb="FFFFCC99"/>
          <bgColor rgb="FFFFCC99"/>
        </patternFill>
      </fill>
    </dxf>
    <dxf>
      <font>
        <color rgb="FF000000"/>
        <family val="2"/>
      </font>
      <fill>
        <patternFill patternType="solid">
          <fgColor rgb="FF66FFFF"/>
          <bgColor rgb="FF66FFFF"/>
        </patternFill>
      </fill>
    </dxf>
    <dxf>
      <font>
        <color rgb="FF000000"/>
        <family val="2"/>
      </font>
      <fill>
        <patternFill patternType="solid">
          <fgColor rgb="FF00CCFF"/>
          <bgColor rgb="FF00CCFF"/>
        </patternFill>
      </fill>
    </dxf>
    <dxf>
      <fill>
        <patternFill patternType="solid">
          <fgColor rgb="FFFF99FF"/>
          <bgColor rgb="FFFF99FF"/>
        </patternFill>
      </fill>
    </dxf>
    <dxf>
      <font>
        <color rgb="FF000000"/>
        <family val="2"/>
      </font>
      <fill>
        <patternFill patternType="solid">
          <fgColor rgb="FFFF9999"/>
          <bgColor rgb="FFFF9999"/>
        </patternFill>
      </fill>
    </dxf>
    <dxf>
      <font>
        <color rgb="FFFFFFFF"/>
        <family val="2"/>
      </font>
      <fill>
        <patternFill patternType="solid">
          <fgColor rgb="FF000099"/>
          <bgColor theme="1"/>
        </patternFill>
      </fill>
    </dxf>
    <dxf>
      <font>
        <color rgb="FFFFFFFF"/>
        <family val="2"/>
      </font>
      <fill>
        <patternFill patternType="solid">
          <fgColor rgb="FF0000FF"/>
          <bgColor rgb="FF002060"/>
        </patternFill>
      </fill>
    </dxf>
    <dxf>
      <font>
        <color theme="0"/>
      </font>
      <fill>
        <patternFill patternType="solid">
          <fgColor rgb="FF3399FF"/>
          <bgColor rgb="FF0070C0"/>
        </patternFill>
      </fill>
    </dxf>
    <dxf>
      <font>
        <color theme="1"/>
      </font>
      <fill>
        <patternFill patternType="solid">
          <fgColor rgb="FF66FF66"/>
          <bgColor rgb="FF92D050"/>
        </patternFill>
      </fill>
    </dxf>
    <dxf>
      <font>
        <color rgb="FF000000"/>
        <family val="2"/>
      </font>
      <fill>
        <patternFill patternType="solid">
          <fgColor rgb="FFFF6666"/>
          <bgColor rgb="FFFF6666"/>
        </patternFill>
      </fill>
    </dxf>
    <dxf>
      <font>
        <color rgb="FFFFFFFF"/>
        <family val="2"/>
      </font>
      <fill>
        <patternFill patternType="solid">
          <fgColor rgb="FF000000"/>
          <bgColor rgb="FF000000"/>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000000"/>
        <family val="2"/>
      </font>
      <fill>
        <patternFill patternType="solid">
          <fgColor rgb="FF66FFFF"/>
          <bgColor rgb="FF66FFFF"/>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000000"/>
        <family val="2"/>
      </font>
      <fill>
        <patternFill patternType="solid">
          <fgColor rgb="FF66FFFF"/>
          <bgColor rgb="FF66FFFF"/>
        </patternFill>
      </fill>
    </dxf>
    <dxf>
      <font>
        <color rgb="FFFFFFFF"/>
        <family val="2"/>
      </font>
      <fill>
        <patternFill patternType="solid">
          <fgColor rgb="FF000000"/>
          <bgColor rgb="FF000000"/>
        </patternFill>
      </fill>
    </dxf>
    <dxf>
      <font>
        <color rgb="FFFFFFFF"/>
        <family val="2"/>
      </font>
      <fill>
        <patternFill patternType="solid">
          <fgColor rgb="FF000099"/>
          <bgColor rgb="FF000099"/>
        </patternFill>
      </fill>
    </dxf>
    <dxf>
      <font>
        <color rgb="FF000000"/>
        <family val="2"/>
      </font>
      <fill>
        <patternFill patternType="solid">
          <fgColor rgb="FF66FFFF"/>
          <bgColor rgb="FF66FFFF"/>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FFFFFF"/>
        <family val="2"/>
      </font>
      <fill>
        <patternFill patternType="solid">
          <fgColor rgb="FF0000FF"/>
          <bgColor rgb="FF0000FF"/>
        </patternFill>
      </fill>
    </dxf>
    <dxf>
      <font>
        <color rgb="FF000000"/>
        <family val="2"/>
      </font>
      <fill>
        <patternFill patternType="solid">
          <fgColor rgb="FF66FFFF"/>
          <bgColor rgb="FF66FFFF"/>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FFFFFF"/>
        <family val="2"/>
      </font>
      <fill>
        <patternFill patternType="solid">
          <fgColor rgb="FF0000FF"/>
          <bgColor rgb="FF0000FF"/>
        </patternFill>
      </fill>
    </dxf>
    <dxf>
      <font>
        <color rgb="FFFFFFFF"/>
        <family val="2"/>
      </font>
      <fill>
        <patternFill patternType="solid">
          <fgColor rgb="FF000099"/>
          <bgColor rgb="FF000099"/>
        </patternFill>
      </fill>
    </dxf>
    <dxf>
      <fill>
        <patternFill patternType="solid">
          <fgColor rgb="FFFF99FF"/>
          <bgColor rgb="FFFF99FF"/>
        </patternFill>
      </fill>
    </dxf>
    <dxf>
      <fill>
        <patternFill patternType="solid">
          <fgColor rgb="FFFF99FF"/>
          <bgColor rgb="FFFF99FF"/>
        </patternFill>
      </fill>
    </dxf>
    <dxf>
      <font>
        <color rgb="FFFFFFFF"/>
        <family val="2"/>
      </font>
      <fill>
        <patternFill patternType="solid">
          <fgColor rgb="FFCC99FF"/>
          <bgColor rgb="FFCC99FF"/>
        </patternFill>
      </fill>
    </dxf>
    <dxf>
      <font>
        <color rgb="FFFFFFFF"/>
        <family val="2"/>
      </font>
      <fill>
        <patternFill patternType="solid">
          <fgColor rgb="FFCC99FF"/>
          <bgColor rgb="FFCC99FF"/>
        </patternFill>
      </fill>
    </dxf>
    <dxf>
      <font>
        <color rgb="FF000000"/>
        <family val="2"/>
      </font>
      <fill>
        <patternFill patternType="solid">
          <fgColor rgb="FF66FF66"/>
          <bgColor rgb="FF66FF66"/>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FFFFFF"/>
        <family val="2"/>
      </font>
      <fill>
        <patternFill patternType="solid">
          <fgColor rgb="FF3399FF"/>
          <bgColor rgb="FF3399FF"/>
        </patternFill>
      </fill>
    </dxf>
    <dxf>
      <font>
        <color rgb="FF000000"/>
        <family val="2"/>
      </font>
      <fill>
        <patternFill patternType="solid">
          <fgColor rgb="FF66FFFF"/>
          <bgColor rgb="FF66FFFF"/>
        </patternFill>
      </fill>
    </dxf>
    <dxf>
      <font>
        <color rgb="FF000000"/>
        <family val="2"/>
      </font>
      <fill>
        <patternFill patternType="solid">
          <fgColor rgb="FF66FFFF"/>
          <bgColor rgb="FF66FFFF"/>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99"/>
          <bgColor rgb="FF000099"/>
        </patternFill>
      </fill>
    </dxf>
    <dxf>
      <font>
        <color rgb="FF000000"/>
        <family val="2"/>
      </font>
      <fill>
        <patternFill patternType="solid">
          <fgColor rgb="FF66FFFF"/>
          <bgColor rgb="FF66FFFF"/>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rgb="FFFFFFFF"/>
        <family val="2"/>
      </font>
      <fill>
        <patternFill patternType="solid">
          <fgColor rgb="FF3399FF"/>
          <bgColor rgb="FF3399FF"/>
        </patternFill>
      </fill>
    </dxf>
    <dxf>
      <font>
        <color rgb="FFFFFFFF"/>
        <family val="2"/>
      </font>
      <fill>
        <patternFill patternType="solid">
          <fgColor rgb="FF0000FF"/>
          <bgColor rgb="FF0000FF"/>
        </patternFill>
      </fill>
    </dxf>
    <dxf>
      <font>
        <color rgb="FFFFFFFF"/>
        <family val="2"/>
      </font>
      <fill>
        <patternFill patternType="solid">
          <fgColor rgb="FF000000"/>
          <bgColor rgb="FF000000"/>
        </patternFill>
      </fill>
    </dxf>
    <dxf>
      <font>
        <color rgb="FFFFFFFF"/>
        <family val="2"/>
      </font>
      <fill>
        <patternFill patternType="solid">
          <fgColor rgb="FF000099"/>
          <bgColor rgb="FF000099"/>
        </patternFill>
      </fill>
    </dxf>
    <dxf>
      <font>
        <color rgb="FFFFFFFF"/>
        <family val="2"/>
      </font>
      <fill>
        <patternFill patternType="solid">
          <fgColor rgb="FF000000"/>
          <bgColor rgb="FF000000"/>
        </patternFill>
      </fill>
    </dxf>
    <dxf>
      <font>
        <color rgb="FFFFFFFF"/>
        <family val="2"/>
      </font>
      <fill>
        <patternFill patternType="solid">
          <fgColor rgb="FF000099"/>
          <bgColor rgb="FF000099"/>
        </patternFill>
      </fill>
    </dxf>
    <dxf>
      <font>
        <color rgb="FF000000"/>
        <family val="2"/>
      </font>
      <fill>
        <patternFill patternType="solid">
          <fgColor rgb="FF66FFFF"/>
          <bgColor rgb="FF66FFFF"/>
        </patternFill>
      </fill>
    </dxf>
    <dxf>
      <fill>
        <patternFill patternType="solid">
          <fgColor rgb="FFFF99FF"/>
          <bgColor rgb="FFFF99FF"/>
        </patternFill>
      </fill>
    </dxf>
    <dxf>
      <font>
        <color rgb="FF000000"/>
        <family val="2"/>
      </font>
      <fill>
        <patternFill patternType="solid">
          <fgColor rgb="FFFFCC99"/>
          <bgColor rgb="FFFFCC99"/>
        </patternFill>
      </fill>
    </dxf>
    <dxf>
      <font>
        <color rgb="FF000000"/>
        <family val="2"/>
      </font>
      <fill>
        <patternFill patternType="solid">
          <fgColor rgb="FF66FF66"/>
          <bgColor rgb="FF66FF66"/>
        </patternFill>
      </fill>
    </dxf>
    <dxf>
      <font>
        <color theme="1"/>
      </font>
      <fill>
        <patternFill patternType="solid">
          <fgColor rgb="FF3399FF"/>
          <bgColor rgb="FF3399FF"/>
        </patternFill>
      </fill>
    </dxf>
    <dxf>
      <font>
        <color rgb="FFFFFFFF"/>
        <family val="2"/>
      </font>
      <fill>
        <patternFill patternType="solid">
          <fgColor rgb="FF0000FF"/>
          <bgColor rgb="FF0000FF"/>
        </patternFill>
      </fill>
    </dxf>
  </dxfs>
  <tableStyles count="0" defaultTableStyle="TableStyleMedium2" defaultPivotStyle="PivotStyleLight16"/>
  <colors>
    <mruColors>
      <color rgb="FF66FF33"/>
      <color rgb="FFFF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一律3％値上げ</a:t>
            </a:r>
          </a:p>
        </c:rich>
      </c:tx>
      <c:overlay val="0"/>
    </c:title>
    <c:autoTitleDeleted val="0"/>
    <c:plotArea>
      <c:layout/>
      <c:lineChart>
        <c:grouping val="standard"/>
        <c:varyColors val="0"/>
        <c:ser>
          <c:idx val="0"/>
          <c:order val="0"/>
          <c:tx>
            <c:strRef>
              <c:f>最低賃金の上げ幅!$A$4:$A$4</c:f>
              <c:strCache>
                <c:ptCount val="1"/>
                <c:pt idx="0">
                  <c:v>東　 京</c:v>
                </c:pt>
              </c:strCache>
            </c:strRef>
          </c:tx>
          <c:spPr>
            <a:ln w="28800">
              <a:solidFill>
                <a:srgbClr val="004586"/>
              </a:solidFill>
            </a:ln>
          </c:spPr>
          <c:marker>
            <c:symbol val="square"/>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最低賃金の上げ幅!$B$4:$L$4</c:f>
              <c:numCache>
                <c:formatCode>0</c:formatCode>
                <c:ptCount val="11"/>
                <c:pt idx="0" formatCode="General">
                  <c:v>985</c:v>
                </c:pt>
                <c:pt idx="1">
                  <c:v>1014.5500000000001</c:v>
                </c:pt>
                <c:pt idx="2">
                  <c:v>1044.9865000000002</c:v>
                </c:pt>
                <c:pt idx="3">
                  <c:v>1076.3360950000003</c:v>
                </c:pt>
                <c:pt idx="4">
                  <c:v>1108.6261778500004</c:v>
                </c:pt>
                <c:pt idx="5">
                  <c:v>1141.8849631855005</c:v>
                </c:pt>
                <c:pt idx="6">
                  <c:v>1176.1415120810655</c:v>
                </c:pt>
                <c:pt idx="7">
                  <c:v>1211.4257574434976</c:v>
                </c:pt>
                <c:pt idx="8">
                  <c:v>1247.7685301668025</c:v>
                </c:pt>
                <c:pt idx="9">
                  <c:v>1285.2015860718066</c:v>
                </c:pt>
                <c:pt idx="10">
                  <c:v>1323.7576336539607</c:v>
                </c:pt>
              </c:numCache>
            </c:numRef>
          </c:val>
          <c:smooth val="0"/>
          <c:extLst>
            <c:ext xmlns:c16="http://schemas.microsoft.com/office/drawing/2014/chart" uri="{C3380CC4-5D6E-409C-BE32-E72D297353CC}">
              <c16:uniqueId val="{00000000-D689-4537-9F51-8FACA21B2DD8}"/>
            </c:ext>
          </c:extLst>
        </c:ser>
        <c:ser>
          <c:idx val="1"/>
          <c:order val="1"/>
          <c:tx>
            <c:strRef>
              <c:f>最低賃金の上げ幅!$A$5:$A$5</c:f>
              <c:strCache>
                <c:ptCount val="1"/>
                <c:pt idx="0">
                  <c:v>大 　阪</c:v>
                </c:pt>
              </c:strCache>
            </c:strRef>
          </c:tx>
          <c:spPr>
            <a:ln w="28800">
              <a:solidFill>
                <a:srgbClr val="FF420E"/>
              </a:solidFill>
            </a:ln>
          </c:spPr>
          <c:marker>
            <c:symbol val="diamond"/>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最低賃金の上げ幅!$B$5:$L$5</c:f>
              <c:numCache>
                <c:formatCode>0</c:formatCode>
                <c:ptCount val="11"/>
                <c:pt idx="0" formatCode="General">
                  <c:v>936</c:v>
                </c:pt>
                <c:pt idx="1">
                  <c:v>964.08</c:v>
                </c:pt>
                <c:pt idx="2">
                  <c:v>993.00240000000008</c:v>
                </c:pt>
                <c:pt idx="3">
                  <c:v>1022.7924720000001</c:v>
                </c:pt>
                <c:pt idx="4">
                  <c:v>1053.4762461600001</c:v>
                </c:pt>
                <c:pt idx="5">
                  <c:v>1085.0805335448001</c:v>
                </c:pt>
                <c:pt idx="6">
                  <c:v>1117.6329495511441</c:v>
                </c:pt>
                <c:pt idx="7">
                  <c:v>1151.1619380376785</c:v>
                </c:pt>
                <c:pt idx="8">
                  <c:v>1185.6967961788089</c:v>
                </c:pt>
                <c:pt idx="9">
                  <c:v>1221.2677000641731</c:v>
                </c:pt>
                <c:pt idx="10">
                  <c:v>1257.9057310660983</c:v>
                </c:pt>
              </c:numCache>
            </c:numRef>
          </c:val>
          <c:smooth val="0"/>
          <c:extLst>
            <c:ext xmlns:c16="http://schemas.microsoft.com/office/drawing/2014/chart" uri="{C3380CC4-5D6E-409C-BE32-E72D297353CC}">
              <c16:uniqueId val="{00000001-D689-4537-9F51-8FACA21B2DD8}"/>
            </c:ext>
          </c:extLst>
        </c:ser>
        <c:ser>
          <c:idx val="2"/>
          <c:order val="2"/>
          <c:tx>
            <c:strRef>
              <c:f>最低賃金の上げ幅!$A$6:$A$6</c:f>
              <c:strCache>
                <c:ptCount val="1"/>
                <c:pt idx="0">
                  <c:v>埼玉・愛知</c:v>
                </c:pt>
              </c:strCache>
            </c:strRef>
          </c:tx>
          <c:spPr>
            <a:ln w="28800">
              <a:solidFill>
                <a:srgbClr val="FFD320"/>
              </a:solidFill>
            </a:ln>
          </c:spPr>
          <c:marker>
            <c:symbol val="triangle"/>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最低賃金の上げ幅!$B$6:$L$6</c:f>
              <c:numCache>
                <c:formatCode>0</c:formatCode>
                <c:ptCount val="11"/>
                <c:pt idx="0" formatCode="General">
                  <c:v>898</c:v>
                </c:pt>
                <c:pt idx="1">
                  <c:v>924.94</c:v>
                </c:pt>
                <c:pt idx="2">
                  <c:v>952.68820000000005</c:v>
                </c:pt>
                <c:pt idx="3">
                  <c:v>981.26884600000005</c:v>
                </c:pt>
                <c:pt idx="4">
                  <c:v>1010.7069113800001</c:v>
                </c:pt>
                <c:pt idx="5">
                  <c:v>1041.0281187214</c:v>
                </c:pt>
                <c:pt idx="6">
                  <c:v>1072.2589622830421</c:v>
                </c:pt>
                <c:pt idx="7">
                  <c:v>1104.4267311515334</c:v>
                </c:pt>
                <c:pt idx="8">
                  <c:v>1137.5595330860795</c:v>
                </c:pt>
                <c:pt idx="9">
                  <c:v>1171.6863190786619</c:v>
                </c:pt>
                <c:pt idx="10">
                  <c:v>1206.8369086510218</c:v>
                </c:pt>
              </c:numCache>
            </c:numRef>
          </c:val>
          <c:smooth val="0"/>
          <c:extLst>
            <c:ext xmlns:c16="http://schemas.microsoft.com/office/drawing/2014/chart" uri="{C3380CC4-5D6E-409C-BE32-E72D297353CC}">
              <c16:uniqueId val="{00000002-D689-4537-9F51-8FACA21B2DD8}"/>
            </c:ext>
          </c:extLst>
        </c:ser>
        <c:ser>
          <c:idx val="3"/>
          <c:order val="3"/>
          <c:tx>
            <c:strRef>
              <c:f>最低賃金の上げ幅!$A$7:$A$7</c:f>
              <c:strCache>
                <c:ptCount val="1"/>
                <c:pt idx="0">
                  <c:v>広　 島</c:v>
                </c:pt>
              </c:strCache>
            </c:strRef>
          </c:tx>
          <c:spPr>
            <a:ln w="28800">
              <a:solidFill>
                <a:srgbClr val="579D1C"/>
              </a:solidFill>
            </a:ln>
          </c:spPr>
          <c:marker>
            <c:symbol val="x"/>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最低賃金の上げ幅!$B$7:$L$7</c:f>
              <c:numCache>
                <c:formatCode>0</c:formatCode>
                <c:ptCount val="11"/>
                <c:pt idx="0" formatCode="General">
                  <c:v>844</c:v>
                </c:pt>
                <c:pt idx="1">
                  <c:v>869.32</c:v>
                </c:pt>
                <c:pt idx="2">
                  <c:v>895.39960000000008</c:v>
                </c:pt>
                <c:pt idx="3">
                  <c:v>922.26158800000007</c:v>
                </c:pt>
                <c:pt idx="4">
                  <c:v>949.92943564000007</c:v>
                </c:pt>
                <c:pt idx="5">
                  <c:v>978.42731870920011</c:v>
                </c:pt>
                <c:pt idx="6">
                  <c:v>1007.7801382704762</c:v>
                </c:pt>
                <c:pt idx="7">
                  <c:v>1038.0135424185905</c:v>
                </c:pt>
                <c:pt idx="8">
                  <c:v>1069.1539486911483</c:v>
                </c:pt>
                <c:pt idx="9">
                  <c:v>1101.2285671518828</c:v>
                </c:pt>
                <c:pt idx="10">
                  <c:v>1134.2654241664393</c:v>
                </c:pt>
              </c:numCache>
            </c:numRef>
          </c:val>
          <c:smooth val="0"/>
          <c:extLst>
            <c:ext xmlns:c16="http://schemas.microsoft.com/office/drawing/2014/chart" uri="{C3380CC4-5D6E-409C-BE32-E72D297353CC}">
              <c16:uniqueId val="{00000003-D689-4537-9F51-8FACA21B2DD8}"/>
            </c:ext>
          </c:extLst>
        </c:ser>
        <c:ser>
          <c:idx val="4"/>
          <c:order val="4"/>
          <c:tx>
            <c:strRef>
              <c:f>最低賃金の上げ幅!$A$7:$A$7</c:f>
              <c:strCache>
                <c:ptCount val="1"/>
                <c:pt idx="0">
                  <c:v>広　 島</c:v>
                </c:pt>
              </c:strCache>
            </c:strRef>
          </c:tx>
          <c:spPr>
            <a:ln w="28800">
              <a:solidFill>
                <a:srgbClr val="7E0021"/>
              </a:solidFill>
            </a:ln>
          </c:spPr>
          <c:marker>
            <c:symbol val="star"/>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最低賃金の上げ幅!$B$7:$L$7</c:f>
              <c:numCache>
                <c:formatCode>0</c:formatCode>
                <c:ptCount val="11"/>
                <c:pt idx="0" formatCode="General">
                  <c:v>844</c:v>
                </c:pt>
                <c:pt idx="1">
                  <c:v>869.32</c:v>
                </c:pt>
                <c:pt idx="2">
                  <c:v>895.39960000000008</c:v>
                </c:pt>
                <c:pt idx="3">
                  <c:v>922.26158800000007</c:v>
                </c:pt>
                <c:pt idx="4">
                  <c:v>949.92943564000007</c:v>
                </c:pt>
                <c:pt idx="5">
                  <c:v>978.42731870920011</c:v>
                </c:pt>
                <c:pt idx="6">
                  <c:v>1007.7801382704762</c:v>
                </c:pt>
                <c:pt idx="7">
                  <c:v>1038.0135424185905</c:v>
                </c:pt>
                <c:pt idx="8">
                  <c:v>1069.1539486911483</c:v>
                </c:pt>
                <c:pt idx="9">
                  <c:v>1101.2285671518828</c:v>
                </c:pt>
                <c:pt idx="10">
                  <c:v>1134.2654241664393</c:v>
                </c:pt>
              </c:numCache>
            </c:numRef>
          </c:val>
          <c:smooth val="0"/>
          <c:extLst>
            <c:ext xmlns:c16="http://schemas.microsoft.com/office/drawing/2014/chart" uri="{C3380CC4-5D6E-409C-BE32-E72D297353CC}">
              <c16:uniqueId val="{00000004-D689-4537-9F51-8FACA21B2DD8}"/>
            </c:ext>
          </c:extLst>
        </c:ser>
        <c:ser>
          <c:idx val="5"/>
          <c:order val="5"/>
          <c:tx>
            <c:strRef>
              <c:f>最低賃金の上げ幅!$A$8:$A$8</c:f>
              <c:strCache>
                <c:ptCount val="1"/>
                <c:pt idx="0">
                  <c:v>北海道</c:v>
                </c:pt>
              </c:strCache>
            </c:strRef>
          </c:tx>
          <c:spPr>
            <a:ln w="28800">
              <a:solidFill>
                <a:srgbClr val="83CAFF"/>
              </a:solidFill>
            </a:ln>
          </c:spPr>
          <c:marker>
            <c:symbol val="circle"/>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最低賃金の上げ幅!$B$8:$L$8</c:f>
              <c:numCache>
                <c:formatCode>0</c:formatCode>
                <c:ptCount val="11"/>
                <c:pt idx="0" formatCode="General">
                  <c:v>835</c:v>
                </c:pt>
                <c:pt idx="1">
                  <c:v>860.05000000000007</c:v>
                </c:pt>
                <c:pt idx="2">
                  <c:v>885.8515000000001</c:v>
                </c:pt>
                <c:pt idx="3">
                  <c:v>912.42704500000013</c:v>
                </c:pt>
                <c:pt idx="4">
                  <c:v>939.79985635000014</c:v>
                </c:pt>
                <c:pt idx="5">
                  <c:v>967.9938520405002</c:v>
                </c:pt>
                <c:pt idx="6">
                  <c:v>997.03366760171525</c:v>
                </c:pt>
                <c:pt idx="7">
                  <c:v>1026.9446776297668</c:v>
                </c:pt>
                <c:pt idx="8">
                  <c:v>1057.7530179586599</c:v>
                </c:pt>
                <c:pt idx="9">
                  <c:v>1089.4856084974197</c:v>
                </c:pt>
                <c:pt idx="10">
                  <c:v>1122.1701767523423</c:v>
                </c:pt>
              </c:numCache>
            </c:numRef>
          </c:val>
          <c:smooth val="0"/>
          <c:extLst>
            <c:ext xmlns:c16="http://schemas.microsoft.com/office/drawing/2014/chart" uri="{C3380CC4-5D6E-409C-BE32-E72D297353CC}">
              <c16:uniqueId val="{00000005-D689-4537-9F51-8FACA21B2DD8}"/>
            </c:ext>
          </c:extLst>
        </c:ser>
        <c:ser>
          <c:idx val="6"/>
          <c:order val="6"/>
          <c:tx>
            <c:strRef>
              <c:f>最低賃金の上げ幅!$A$9:$A$9</c:f>
              <c:strCache>
                <c:ptCount val="1"/>
                <c:pt idx="0">
                  <c:v>富 　山</c:v>
                </c:pt>
              </c:strCache>
            </c:strRef>
          </c:tx>
          <c:spPr>
            <a:ln w="28800">
              <a:solidFill>
                <a:srgbClr val="314004"/>
              </a:solidFill>
            </a:ln>
          </c:spPr>
          <c:marker>
            <c:symbol val="plus"/>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最低賃金の上げ幅!$B$9:$L$9</c:f>
              <c:numCache>
                <c:formatCode>0</c:formatCode>
                <c:ptCount val="11"/>
                <c:pt idx="0" formatCode="General">
                  <c:v>821</c:v>
                </c:pt>
                <c:pt idx="1">
                  <c:v>845.63</c:v>
                </c:pt>
                <c:pt idx="2">
                  <c:v>870.99890000000005</c:v>
                </c:pt>
                <c:pt idx="3">
                  <c:v>897.12886700000013</c:v>
                </c:pt>
                <c:pt idx="4">
                  <c:v>924.04273301000012</c:v>
                </c:pt>
                <c:pt idx="5">
                  <c:v>951.76401500030011</c:v>
                </c:pt>
                <c:pt idx="6">
                  <c:v>980.31693545030919</c:v>
                </c:pt>
                <c:pt idx="7">
                  <c:v>1009.7264435138185</c:v>
                </c:pt>
                <c:pt idx="8">
                  <c:v>1040.0182368192332</c:v>
                </c:pt>
                <c:pt idx="9">
                  <c:v>1071.2187839238102</c:v>
                </c:pt>
                <c:pt idx="10">
                  <c:v>1103.3553474415246</c:v>
                </c:pt>
              </c:numCache>
            </c:numRef>
          </c:val>
          <c:smooth val="0"/>
          <c:extLst>
            <c:ext xmlns:c16="http://schemas.microsoft.com/office/drawing/2014/chart" uri="{C3380CC4-5D6E-409C-BE32-E72D297353CC}">
              <c16:uniqueId val="{00000006-D689-4537-9F51-8FACA21B2DD8}"/>
            </c:ext>
          </c:extLst>
        </c:ser>
        <c:ser>
          <c:idx val="7"/>
          <c:order val="7"/>
          <c:tx>
            <c:strRef>
              <c:f>最低賃金の上げ幅!$A$10:$A$10</c:f>
              <c:strCache>
                <c:ptCount val="1"/>
                <c:pt idx="0">
                  <c:v>福　 岡</c:v>
                </c:pt>
              </c:strCache>
            </c:strRef>
          </c:tx>
          <c:spPr>
            <a:ln w="28800">
              <a:solidFill>
                <a:srgbClr val="AECF00"/>
              </a:solidFill>
            </a:ln>
          </c:spPr>
          <c:marker>
            <c:symbol val="dot"/>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最低賃金の上げ幅!$B$10:$L$10</c:f>
              <c:numCache>
                <c:formatCode>0</c:formatCode>
                <c:ptCount val="11"/>
                <c:pt idx="0" formatCode="General">
                  <c:v>814</c:v>
                </c:pt>
                <c:pt idx="1">
                  <c:v>838.42000000000007</c:v>
                </c:pt>
                <c:pt idx="2">
                  <c:v>863.57260000000008</c:v>
                </c:pt>
                <c:pt idx="3">
                  <c:v>889.47977800000012</c:v>
                </c:pt>
                <c:pt idx="4">
                  <c:v>916.16417134000017</c:v>
                </c:pt>
                <c:pt idx="5">
                  <c:v>943.64909648020023</c:v>
                </c:pt>
                <c:pt idx="6">
                  <c:v>971.95856937460621</c:v>
                </c:pt>
                <c:pt idx="7">
                  <c:v>1001.1173264558445</c:v>
                </c:pt>
                <c:pt idx="8">
                  <c:v>1031.1508462495199</c:v>
                </c:pt>
                <c:pt idx="9">
                  <c:v>1062.0853716370054</c:v>
                </c:pt>
                <c:pt idx="10">
                  <c:v>1093.9479327861156</c:v>
                </c:pt>
              </c:numCache>
            </c:numRef>
          </c:val>
          <c:smooth val="0"/>
          <c:extLst>
            <c:ext xmlns:c16="http://schemas.microsoft.com/office/drawing/2014/chart" uri="{C3380CC4-5D6E-409C-BE32-E72D297353CC}">
              <c16:uniqueId val="{00000007-D689-4537-9F51-8FACA21B2DD8}"/>
            </c:ext>
          </c:extLst>
        </c:ser>
        <c:ser>
          <c:idx val="8"/>
          <c:order val="8"/>
          <c:tx>
            <c:strRef>
              <c:f>最低賃金の上げ幅!$A$11:$A$11</c:f>
              <c:strCache>
                <c:ptCount val="1"/>
                <c:pt idx="0">
                  <c:v>宮 　城</c:v>
                </c:pt>
              </c:strCache>
            </c:strRef>
          </c:tx>
          <c:spPr>
            <a:ln w="28800">
              <a:solidFill>
                <a:srgbClr val="4B1F6F"/>
              </a:solidFill>
            </a:ln>
          </c:spPr>
          <c:marker>
            <c:symbol val="circle"/>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最低賃金の上げ幅!$B$11:$L$11</c:f>
              <c:numCache>
                <c:formatCode>0</c:formatCode>
                <c:ptCount val="11"/>
                <c:pt idx="0" formatCode="General">
                  <c:v>798</c:v>
                </c:pt>
                <c:pt idx="1">
                  <c:v>821.94</c:v>
                </c:pt>
                <c:pt idx="2">
                  <c:v>846.59820000000013</c:v>
                </c:pt>
                <c:pt idx="3">
                  <c:v>871.99614600000018</c:v>
                </c:pt>
                <c:pt idx="4">
                  <c:v>898.15603038000017</c:v>
                </c:pt>
                <c:pt idx="5">
                  <c:v>925.10071129140022</c:v>
                </c:pt>
                <c:pt idx="6">
                  <c:v>952.8537326301423</c:v>
                </c:pt>
                <c:pt idx="7">
                  <c:v>981.43934460904654</c:v>
                </c:pt>
                <c:pt idx="8">
                  <c:v>1010.882524947318</c:v>
                </c:pt>
                <c:pt idx="9">
                  <c:v>1041.2090006957376</c:v>
                </c:pt>
                <c:pt idx="10">
                  <c:v>1072.4452707166097</c:v>
                </c:pt>
              </c:numCache>
            </c:numRef>
          </c:val>
          <c:smooth val="0"/>
          <c:extLst>
            <c:ext xmlns:c16="http://schemas.microsoft.com/office/drawing/2014/chart" uri="{C3380CC4-5D6E-409C-BE32-E72D297353CC}">
              <c16:uniqueId val="{00000008-D689-4537-9F51-8FACA21B2DD8}"/>
            </c:ext>
          </c:extLst>
        </c:ser>
        <c:ser>
          <c:idx val="9"/>
          <c:order val="9"/>
          <c:tx>
            <c:strRef>
              <c:f>最低賃金の上げ幅!$A$12:$A$12</c:f>
              <c:strCache>
                <c:ptCount val="1"/>
                <c:pt idx="0">
                  <c:v>香　 川</c:v>
                </c:pt>
              </c:strCache>
            </c:strRef>
          </c:tx>
          <c:spPr>
            <a:ln w="28800">
              <a:solidFill>
                <a:srgbClr val="FF950E"/>
              </a:solidFill>
            </a:ln>
          </c:spPr>
          <c:marker>
            <c:symbol val="diamond"/>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最低賃金の上げ幅!$B$12:$L$12</c:f>
              <c:numCache>
                <c:formatCode>0</c:formatCode>
                <c:ptCount val="11"/>
                <c:pt idx="0" formatCode="General">
                  <c:v>792</c:v>
                </c:pt>
                <c:pt idx="1">
                  <c:v>815.76</c:v>
                </c:pt>
                <c:pt idx="2">
                  <c:v>840.2328</c:v>
                </c:pt>
                <c:pt idx="3">
                  <c:v>865.43978400000003</c:v>
                </c:pt>
                <c:pt idx="4">
                  <c:v>891.40297752000004</c:v>
                </c:pt>
                <c:pt idx="5">
                  <c:v>918.14506684560001</c:v>
                </c:pt>
                <c:pt idx="6">
                  <c:v>945.68941885096808</c:v>
                </c:pt>
                <c:pt idx="7">
                  <c:v>974.0601014164971</c:v>
                </c:pt>
                <c:pt idx="8">
                  <c:v>1003.281904458992</c:v>
                </c:pt>
                <c:pt idx="9">
                  <c:v>1033.3803615927618</c:v>
                </c:pt>
                <c:pt idx="10">
                  <c:v>1064.3817724405446</c:v>
                </c:pt>
              </c:numCache>
            </c:numRef>
          </c:val>
          <c:smooth val="0"/>
          <c:extLst>
            <c:ext xmlns:c16="http://schemas.microsoft.com/office/drawing/2014/chart" uri="{C3380CC4-5D6E-409C-BE32-E72D297353CC}">
              <c16:uniqueId val="{00000009-D689-4537-9F51-8FACA21B2DD8}"/>
            </c:ext>
          </c:extLst>
        </c:ser>
        <c:ser>
          <c:idx val="10"/>
          <c:order val="10"/>
          <c:tx>
            <c:strRef>
              <c:f>最低賃金の上げ幅!$A$13:$A$13</c:f>
              <c:strCache>
                <c:ptCount val="1"/>
                <c:pt idx="0">
                  <c:v>最下位G</c:v>
                </c:pt>
              </c:strCache>
            </c:strRef>
          </c:tx>
          <c:spPr>
            <a:ln w="28800">
              <a:solidFill>
                <a:srgbClr val="C5000B"/>
              </a:solidFill>
            </a:ln>
          </c:spPr>
          <c:marker>
            <c:symbol val="x"/>
            <c:size val="7"/>
          </c:marker>
          <c:cat>
            <c:numRef>
              <c:f>最低賃金の上げ幅!$B$3:$L$3</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最低賃金の上げ幅!$B$13:$L$13</c:f>
              <c:numCache>
                <c:formatCode>0</c:formatCode>
                <c:ptCount val="11"/>
                <c:pt idx="0" formatCode="General">
                  <c:v>762</c:v>
                </c:pt>
                <c:pt idx="1">
                  <c:v>784.86</c:v>
                </c:pt>
                <c:pt idx="2">
                  <c:v>808.4058</c:v>
                </c:pt>
                <c:pt idx="3">
                  <c:v>832.65797399999997</c:v>
                </c:pt>
                <c:pt idx="4">
                  <c:v>857.63771322000002</c:v>
                </c:pt>
                <c:pt idx="5">
                  <c:v>883.36684461660002</c:v>
                </c:pt>
                <c:pt idx="6">
                  <c:v>909.867849955098</c:v>
                </c:pt>
                <c:pt idx="7">
                  <c:v>937.16388545375094</c:v>
                </c:pt>
                <c:pt idx="8">
                  <c:v>965.27880201736343</c:v>
                </c:pt>
                <c:pt idx="9">
                  <c:v>994.23716607788435</c:v>
                </c:pt>
                <c:pt idx="10">
                  <c:v>1024.064281060221</c:v>
                </c:pt>
              </c:numCache>
            </c:numRef>
          </c:val>
          <c:smooth val="0"/>
          <c:extLst>
            <c:ext xmlns:c16="http://schemas.microsoft.com/office/drawing/2014/chart" uri="{C3380CC4-5D6E-409C-BE32-E72D297353CC}">
              <c16:uniqueId val="{0000000A-D689-4537-9F51-8FACA21B2DD8}"/>
            </c:ext>
          </c:extLst>
        </c:ser>
        <c:dLbls>
          <c:showLegendKey val="0"/>
          <c:showVal val="0"/>
          <c:showCatName val="0"/>
          <c:showSerName val="0"/>
          <c:showPercent val="0"/>
          <c:showBubbleSize val="0"/>
        </c:dLbls>
        <c:marker val="1"/>
        <c:smooth val="0"/>
        <c:axId val="738922239"/>
        <c:axId val="738924319"/>
      </c:lineChart>
      <c:valAx>
        <c:axId val="738924319"/>
        <c:scaling>
          <c:orientation val="minMax"/>
          <c:min val="7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38922239"/>
        <c:crossesAt val="1"/>
        <c:crossBetween val="between"/>
      </c:valAx>
      <c:catAx>
        <c:axId val="738922239"/>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738924319"/>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時給1000円まで5％値上げ</a:t>
            </a:r>
          </a:p>
        </c:rich>
      </c:tx>
      <c:overlay val="0"/>
    </c:title>
    <c:autoTitleDeleted val="0"/>
    <c:plotArea>
      <c:layout/>
      <c:lineChart>
        <c:grouping val="standard"/>
        <c:varyColors val="0"/>
        <c:ser>
          <c:idx val="0"/>
          <c:order val="0"/>
          <c:tx>
            <c:strRef>
              <c:f>最低賃金の上げ幅!$A$18:$A$18</c:f>
              <c:strCache>
                <c:ptCount val="1"/>
                <c:pt idx="0">
                  <c:v>東　 京</c:v>
                </c:pt>
              </c:strCache>
            </c:strRef>
          </c:tx>
          <c:spPr>
            <a:ln w="28800">
              <a:solidFill>
                <a:srgbClr val="004586"/>
              </a:solidFill>
            </a:ln>
          </c:spPr>
          <c:marker>
            <c:symbol val="square"/>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最低賃金の上げ幅!$B$18:$L$18</c:f>
              <c:numCache>
                <c:formatCode>0</c:formatCode>
                <c:ptCount val="11"/>
                <c:pt idx="0" formatCode="General">
                  <c:v>985</c:v>
                </c:pt>
                <c:pt idx="1">
                  <c:v>1014.5500000000001</c:v>
                </c:pt>
                <c:pt idx="2">
                  <c:v>1044.9865000000002</c:v>
                </c:pt>
                <c:pt idx="3">
                  <c:v>1076.3360950000003</c:v>
                </c:pt>
                <c:pt idx="4">
                  <c:v>1108.6261778500004</c:v>
                </c:pt>
                <c:pt idx="5">
                  <c:v>1141.8849631855005</c:v>
                </c:pt>
                <c:pt idx="6">
                  <c:v>1176.1415120810655</c:v>
                </c:pt>
                <c:pt idx="7">
                  <c:v>1211.4257574434976</c:v>
                </c:pt>
                <c:pt idx="8">
                  <c:v>1247.7685301668025</c:v>
                </c:pt>
                <c:pt idx="9">
                  <c:v>1285.2015860718066</c:v>
                </c:pt>
                <c:pt idx="10">
                  <c:v>1323.7576336539607</c:v>
                </c:pt>
              </c:numCache>
            </c:numRef>
          </c:val>
          <c:smooth val="0"/>
          <c:extLst>
            <c:ext xmlns:c16="http://schemas.microsoft.com/office/drawing/2014/chart" uri="{C3380CC4-5D6E-409C-BE32-E72D297353CC}">
              <c16:uniqueId val="{00000000-1C31-4F01-B647-1AD2F1639272}"/>
            </c:ext>
          </c:extLst>
        </c:ser>
        <c:ser>
          <c:idx val="1"/>
          <c:order val="1"/>
          <c:tx>
            <c:strRef>
              <c:f>最低賃金の上げ幅!$A$19:$A$19</c:f>
              <c:strCache>
                <c:ptCount val="1"/>
                <c:pt idx="0">
                  <c:v>大 　阪</c:v>
                </c:pt>
              </c:strCache>
            </c:strRef>
          </c:tx>
          <c:spPr>
            <a:ln w="28800">
              <a:solidFill>
                <a:srgbClr val="FF420E"/>
              </a:solidFill>
            </a:ln>
          </c:spPr>
          <c:marker>
            <c:symbol val="diamond"/>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最低賃金の上げ幅!$B$19:$L$19</c:f>
              <c:numCache>
                <c:formatCode>0</c:formatCode>
                <c:ptCount val="11"/>
                <c:pt idx="0" formatCode="General">
                  <c:v>936</c:v>
                </c:pt>
                <c:pt idx="1">
                  <c:v>982.80000000000007</c:v>
                </c:pt>
                <c:pt idx="2">
                  <c:v>1031.94</c:v>
                </c:pt>
                <c:pt idx="3">
                  <c:v>1062.8982000000001</c:v>
                </c:pt>
                <c:pt idx="4">
                  <c:v>1094.7851460000002</c:v>
                </c:pt>
                <c:pt idx="5">
                  <c:v>1127.6287003800003</c:v>
                </c:pt>
                <c:pt idx="6">
                  <c:v>1161.4575613914003</c:v>
                </c:pt>
                <c:pt idx="7">
                  <c:v>1196.3012882331423</c:v>
                </c:pt>
                <c:pt idx="8">
                  <c:v>1232.1903268801366</c:v>
                </c:pt>
                <c:pt idx="9">
                  <c:v>1269.1560366865408</c:v>
                </c:pt>
                <c:pt idx="10">
                  <c:v>1307.2307177871371</c:v>
                </c:pt>
              </c:numCache>
            </c:numRef>
          </c:val>
          <c:smooth val="0"/>
          <c:extLst>
            <c:ext xmlns:c16="http://schemas.microsoft.com/office/drawing/2014/chart" uri="{C3380CC4-5D6E-409C-BE32-E72D297353CC}">
              <c16:uniqueId val="{00000001-1C31-4F01-B647-1AD2F1639272}"/>
            </c:ext>
          </c:extLst>
        </c:ser>
        <c:ser>
          <c:idx val="2"/>
          <c:order val="2"/>
          <c:tx>
            <c:strRef>
              <c:f>最低賃金の上げ幅!$A$20:$A$20</c:f>
              <c:strCache>
                <c:ptCount val="1"/>
                <c:pt idx="0">
                  <c:v>埼玉・愛知</c:v>
                </c:pt>
              </c:strCache>
            </c:strRef>
          </c:tx>
          <c:spPr>
            <a:ln w="28800">
              <a:solidFill>
                <a:srgbClr val="FFD320"/>
              </a:solidFill>
            </a:ln>
          </c:spPr>
          <c:marker>
            <c:symbol val="triangle"/>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最低賃金の上げ幅!$B$20:$L$20</c:f>
              <c:numCache>
                <c:formatCode>0</c:formatCode>
                <c:ptCount val="11"/>
                <c:pt idx="0" formatCode="General">
                  <c:v>898</c:v>
                </c:pt>
                <c:pt idx="1">
                  <c:v>942.90000000000009</c:v>
                </c:pt>
                <c:pt idx="2">
                  <c:v>990.04500000000019</c:v>
                </c:pt>
                <c:pt idx="3">
                  <c:v>1039.5472500000003</c:v>
                </c:pt>
                <c:pt idx="4">
                  <c:v>1070.7336675000004</c:v>
                </c:pt>
                <c:pt idx="5">
                  <c:v>1102.8556775250004</c:v>
                </c:pt>
                <c:pt idx="6">
                  <c:v>1135.9413478507504</c:v>
                </c:pt>
                <c:pt idx="7">
                  <c:v>1170.0195882862729</c:v>
                </c:pt>
                <c:pt idx="8">
                  <c:v>1205.1201759348612</c:v>
                </c:pt>
                <c:pt idx="9">
                  <c:v>1241.2737812129071</c:v>
                </c:pt>
                <c:pt idx="10">
                  <c:v>1278.5119946492944</c:v>
                </c:pt>
              </c:numCache>
            </c:numRef>
          </c:val>
          <c:smooth val="0"/>
          <c:extLst>
            <c:ext xmlns:c16="http://schemas.microsoft.com/office/drawing/2014/chart" uri="{C3380CC4-5D6E-409C-BE32-E72D297353CC}">
              <c16:uniqueId val="{00000002-1C31-4F01-B647-1AD2F1639272}"/>
            </c:ext>
          </c:extLst>
        </c:ser>
        <c:ser>
          <c:idx val="3"/>
          <c:order val="3"/>
          <c:tx>
            <c:strRef>
              <c:f>最低賃金の上げ幅!$A$21:$A$21</c:f>
              <c:strCache>
                <c:ptCount val="1"/>
                <c:pt idx="0">
                  <c:v>広　 島</c:v>
                </c:pt>
              </c:strCache>
            </c:strRef>
          </c:tx>
          <c:spPr>
            <a:ln w="28800">
              <a:solidFill>
                <a:srgbClr val="579D1C"/>
              </a:solidFill>
            </a:ln>
          </c:spPr>
          <c:marker>
            <c:symbol val="x"/>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最低賃金の上げ幅!$B$21:$L$21</c:f>
              <c:numCache>
                <c:formatCode>0</c:formatCode>
                <c:ptCount val="11"/>
                <c:pt idx="0" formatCode="General">
                  <c:v>844</c:v>
                </c:pt>
                <c:pt idx="1">
                  <c:v>886.2</c:v>
                </c:pt>
                <c:pt idx="2">
                  <c:v>930.5100000000001</c:v>
                </c:pt>
                <c:pt idx="3">
                  <c:v>977.03550000000018</c:v>
                </c:pt>
                <c:pt idx="4">
                  <c:v>1025.8872750000003</c:v>
                </c:pt>
                <c:pt idx="5">
                  <c:v>1056.6638932500002</c:v>
                </c:pt>
                <c:pt idx="6">
                  <c:v>1088.3638100475002</c:v>
                </c:pt>
                <c:pt idx="7">
                  <c:v>1121.0147243489253</c:v>
                </c:pt>
                <c:pt idx="8">
                  <c:v>1154.645166079393</c:v>
                </c:pt>
                <c:pt idx="9">
                  <c:v>1189.2845210617747</c:v>
                </c:pt>
                <c:pt idx="10">
                  <c:v>1224.963056693628</c:v>
                </c:pt>
              </c:numCache>
            </c:numRef>
          </c:val>
          <c:smooth val="0"/>
          <c:extLst>
            <c:ext xmlns:c16="http://schemas.microsoft.com/office/drawing/2014/chart" uri="{C3380CC4-5D6E-409C-BE32-E72D297353CC}">
              <c16:uniqueId val="{00000003-1C31-4F01-B647-1AD2F1639272}"/>
            </c:ext>
          </c:extLst>
        </c:ser>
        <c:ser>
          <c:idx val="4"/>
          <c:order val="4"/>
          <c:tx>
            <c:strRef>
              <c:f>最低賃金の上げ幅!$A$22:$A$22</c:f>
              <c:strCache>
                <c:ptCount val="1"/>
                <c:pt idx="0">
                  <c:v>北海道</c:v>
                </c:pt>
              </c:strCache>
            </c:strRef>
          </c:tx>
          <c:spPr>
            <a:ln w="28800">
              <a:solidFill>
                <a:srgbClr val="7E0021"/>
              </a:solidFill>
            </a:ln>
          </c:spPr>
          <c:marker>
            <c:symbol val="star"/>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最低賃金の上げ幅!$B$22:$L$22</c:f>
              <c:numCache>
                <c:formatCode>0</c:formatCode>
                <c:ptCount val="11"/>
                <c:pt idx="0" formatCode="General">
                  <c:v>835</c:v>
                </c:pt>
                <c:pt idx="1">
                  <c:v>876.75</c:v>
                </c:pt>
                <c:pt idx="2">
                  <c:v>920.58750000000009</c:v>
                </c:pt>
                <c:pt idx="3">
                  <c:v>966.61687500000016</c:v>
                </c:pt>
                <c:pt idx="4">
                  <c:v>1014.9477187500003</c:v>
                </c:pt>
                <c:pt idx="5">
                  <c:v>1045.3961503125004</c:v>
                </c:pt>
                <c:pt idx="6">
                  <c:v>1076.7580348218753</c:v>
                </c:pt>
                <c:pt idx="7">
                  <c:v>1109.0607758665317</c:v>
                </c:pt>
                <c:pt idx="8">
                  <c:v>1142.3325991425277</c:v>
                </c:pt>
                <c:pt idx="9">
                  <c:v>1176.6025771168036</c:v>
                </c:pt>
                <c:pt idx="10">
                  <c:v>1211.9006544303077</c:v>
                </c:pt>
              </c:numCache>
            </c:numRef>
          </c:val>
          <c:smooth val="0"/>
          <c:extLst>
            <c:ext xmlns:c16="http://schemas.microsoft.com/office/drawing/2014/chart" uri="{C3380CC4-5D6E-409C-BE32-E72D297353CC}">
              <c16:uniqueId val="{00000004-1C31-4F01-B647-1AD2F1639272}"/>
            </c:ext>
          </c:extLst>
        </c:ser>
        <c:ser>
          <c:idx val="5"/>
          <c:order val="5"/>
          <c:tx>
            <c:strRef>
              <c:f>最低賃金の上げ幅!$A$23:$A$23</c:f>
              <c:strCache>
                <c:ptCount val="1"/>
                <c:pt idx="0">
                  <c:v>富 　山</c:v>
                </c:pt>
              </c:strCache>
            </c:strRef>
          </c:tx>
          <c:spPr>
            <a:ln w="28800">
              <a:solidFill>
                <a:srgbClr val="83CAFF"/>
              </a:solidFill>
            </a:ln>
          </c:spPr>
          <c:marker>
            <c:symbol val="circle"/>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最低賃金の上げ幅!$B$23:$L$23</c:f>
              <c:numCache>
                <c:formatCode>0</c:formatCode>
                <c:ptCount val="11"/>
                <c:pt idx="0" formatCode="General">
                  <c:v>821</c:v>
                </c:pt>
                <c:pt idx="1">
                  <c:v>862.05000000000007</c:v>
                </c:pt>
                <c:pt idx="2">
                  <c:v>905.15250000000015</c:v>
                </c:pt>
                <c:pt idx="3">
                  <c:v>950.41012500000022</c:v>
                </c:pt>
                <c:pt idx="4">
                  <c:v>997.93063125000026</c:v>
                </c:pt>
                <c:pt idx="5">
                  <c:v>1047.8271628125003</c:v>
                </c:pt>
                <c:pt idx="6">
                  <c:v>1079.2619776968754</c:v>
                </c:pt>
                <c:pt idx="7">
                  <c:v>1111.6398370277818</c:v>
                </c:pt>
                <c:pt idx="8">
                  <c:v>1144.9890321386154</c:v>
                </c:pt>
                <c:pt idx="9">
                  <c:v>1179.3387031027739</c:v>
                </c:pt>
                <c:pt idx="10">
                  <c:v>1214.7188641958571</c:v>
                </c:pt>
              </c:numCache>
            </c:numRef>
          </c:val>
          <c:smooth val="0"/>
          <c:extLst>
            <c:ext xmlns:c16="http://schemas.microsoft.com/office/drawing/2014/chart" uri="{C3380CC4-5D6E-409C-BE32-E72D297353CC}">
              <c16:uniqueId val="{00000005-1C31-4F01-B647-1AD2F1639272}"/>
            </c:ext>
          </c:extLst>
        </c:ser>
        <c:ser>
          <c:idx val="6"/>
          <c:order val="6"/>
          <c:tx>
            <c:strRef>
              <c:f>最低賃金の上げ幅!$A$24:$A$24</c:f>
              <c:strCache>
                <c:ptCount val="1"/>
                <c:pt idx="0">
                  <c:v>福　 岡</c:v>
                </c:pt>
              </c:strCache>
            </c:strRef>
          </c:tx>
          <c:spPr>
            <a:ln w="28800">
              <a:solidFill>
                <a:srgbClr val="314004"/>
              </a:solidFill>
            </a:ln>
          </c:spPr>
          <c:marker>
            <c:symbol val="plus"/>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最低賃金の上げ幅!$B$24:$L$24</c:f>
              <c:numCache>
                <c:formatCode>0</c:formatCode>
                <c:ptCount val="11"/>
                <c:pt idx="0" formatCode="General">
                  <c:v>814</c:v>
                </c:pt>
                <c:pt idx="1">
                  <c:v>854.7</c:v>
                </c:pt>
                <c:pt idx="2">
                  <c:v>897.43500000000006</c:v>
                </c:pt>
                <c:pt idx="3">
                  <c:v>942.30675000000008</c:v>
                </c:pt>
                <c:pt idx="4">
                  <c:v>989.42208750000009</c:v>
                </c:pt>
                <c:pt idx="5">
                  <c:v>1038.8931918750002</c:v>
                </c:pt>
                <c:pt idx="6">
                  <c:v>1070.0599876312501</c:v>
                </c:pt>
                <c:pt idx="7">
                  <c:v>1102.1617872601876</c:v>
                </c:pt>
                <c:pt idx="8">
                  <c:v>1135.2266408779933</c:v>
                </c:pt>
                <c:pt idx="9">
                  <c:v>1169.2834401043331</c:v>
                </c:pt>
                <c:pt idx="10">
                  <c:v>1204.361943307463</c:v>
                </c:pt>
              </c:numCache>
            </c:numRef>
          </c:val>
          <c:smooth val="0"/>
          <c:extLst>
            <c:ext xmlns:c16="http://schemas.microsoft.com/office/drawing/2014/chart" uri="{C3380CC4-5D6E-409C-BE32-E72D297353CC}">
              <c16:uniqueId val="{00000006-1C31-4F01-B647-1AD2F1639272}"/>
            </c:ext>
          </c:extLst>
        </c:ser>
        <c:ser>
          <c:idx val="7"/>
          <c:order val="7"/>
          <c:tx>
            <c:strRef>
              <c:f>最低賃金の上げ幅!$A$25:$A$25</c:f>
              <c:strCache>
                <c:ptCount val="1"/>
                <c:pt idx="0">
                  <c:v>宮 　城</c:v>
                </c:pt>
              </c:strCache>
            </c:strRef>
          </c:tx>
          <c:spPr>
            <a:ln w="28800">
              <a:solidFill>
                <a:srgbClr val="AECF00"/>
              </a:solidFill>
            </a:ln>
          </c:spPr>
          <c:marker>
            <c:symbol val="dot"/>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最低賃金の上げ幅!$B$25:$L$25</c:f>
              <c:numCache>
                <c:formatCode>0</c:formatCode>
                <c:ptCount val="11"/>
                <c:pt idx="0" formatCode="General">
                  <c:v>798</c:v>
                </c:pt>
                <c:pt idx="1">
                  <c:v>837.90000000000009</c:v>
                </c:pt>
                <c:pt idx="2">
                  <c:v>879.79500000000019</c:v>
                </c:pt>
                <c:pt idx="3">
                  <c:v>923.78475000000026</c:v>
                </c:pt>
                <c:pt idx="4">
                  <c:v>969.97398750000036</c:v>
                </c:pt>
                <c:pt idx="5">
                  <c:v>1018.4726868750005</c:v>
                </c:pt>
                <c:pt idx="6">
                  <c:v>1049.0268674812505</c:v>
                </c:pt>
                <c:pt idx="7">
                  <c:v>1080.497673505688</c:v>
                </c:pt>
                <c:pt idx="8">
                  <c:v>1112.9126037108588</c:v>
                </c:pt>
                <c:pt idx="9">
                  <c:v>1146.2999818221845</c:v>
                </c:pt>
                <c:pt idx="10">
                  <c:v>1180.68898127685</c:v>
                </c:pt>
              </c:numCache>
            </c:numRef>
          </c:val>
          <c:smooth val="0"/>
          <c:extLst>
            <c:ext xmlns:c16="http://schemas.microsoft.com/office/drawing/2014/chart" uri="{C3380CC4-5D6E-409C-BE32-E72D297353CC}">
              <c16:uniqueId val="{00000007-1C31-4F01-B647-1AD2F1639272}"/>
            </c:ext>
          </c:extLst>
        </c:ser>
        <c:ser>
          <c:idx val="8"/>
          <c:order val="8"/>
          <c:tx>
            <c:strRef>
              <c:f>最低賃金の上げ幅!$A$26:$A$26</c:f>
              <c:strCache>
                <c:ptCount val="1"/>
                <c:pt idx="0">
                  <c:v>香　 川</c:v>
                </c:pt>
              </c:strCache>
            </c:strRef>
          </c:tx>
          <c:spPr>
            <a:ln w="28800">
              <a:solidFill>
                <a:srgbClr val="4B1F6F"/>
              </a:solidFill>
            </a:ln>
          </c:spPr>
          <c:marker>
            <c:symbol val="circle"/>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最低賃金の上げ幅!$B$26:$L$26</c:f>
              <c:numCache>
                <c:formatCode>0</c:formatCode>
                <c:ptCount val="11"/>
                <c:pt idx="0" formatCode="General">
                  <c:v>792</c:v>
                </c:pt>
                <c:pt idx="1">
                  <c:v>831.6</c:v>
                </c:pt>
                <c:pt idx="2">
                  <c:v>873.18000000000006</c:v>
                </c:pt>
                <c:pt idx="3">
                  <c:v>916.83900000000006</c:v>
                </c:pt>
                <c:pt idx="4">
                  <c:v>962.68095000000005</c:v>
                </c:pt>
                <c:pt idx="5">
                  <c:v>1010.8149975000001</c:v>
                </c:pt>
                <c:pt idx="6">
                  <c:v>1041.1394474250001</c:v>
                </c:pt>
                <c:pt idx="7">
                  <c:v>1072.3736308477501</c:v>
                </c:pt>
                <c:pt idx="8">
                  <c:v>1104.5448397731825</c:v>
                </c:pt>
                <c:pt idx="9">
                  <c:v>1137.6811849663779</c:v>
                </c:pt>
                <c:pt idx="10">
                  <c:v>1171.8116205153692</c:v>
                </c:pt>
              </c:numCache>
            </c:numRef>
          </c:val>
          <c:smooth val="0"/>
          <c:extLst>
            <c:ext xmlns:c16="http://schemas.microsoft.com/office/drawing/2014/chart" uri="{C3380CC4-5D6E-409C-BE32-E72D297353CC}">
              <c16:uniqueId val="{00000008-1C31-4F01-B647-1AD2F1639272}"/>
            </c:ext>
          </c:extLst>
        </c:ser>
        <c:ser>
          <c:idx val="9"/>
          <c:order val="9"/>
          <c:tx>
            <c:strRef>
              <c:f>最低賃金の上げ幅!$A$27:$A$27</c:f>
              <c:strCache>
                <c:ptCount val="1"/>
                <c:pt idx="0">
                  <c:v>最下位G</c:v>
                </c:pt>
              </c:strCache>
            </c:strRef>
          </c:tx>
          <c:spPr>
            <a:ln w="28800">
              <a:solidFill>
                <a:srgbClr val="FF950E"/>
              </a:solidFill>
            </a:ln>
          </c:spPr>
          <c:marker>
            <c:symbol val="diamond"/>
            <c:size val="7"/>
          </c:marker>
          <c:cat>
            <c:numRef>
              <c:f>最低賃金の上げ幅!$B$17:$L$17</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最低賃金の上げ幅!$B$27:$L$27</c:f>
              <c:numCache>
                <c:formatCode>0</c:formatCode>
                <c:ptCount val="11"/>
                <c:pt idx="0" formatCode="General">
                  <c:v>762</c:v>
                </c:pt>
                <c:pt idx="1">
                  <c:v>800.1</c:v>
                </c:pt>
                <c:pt idx="2">
                  <c:v>840.10500000000002</c:v>
                </c:pt>
                <c:pt idx="3">
                  <c:v>882.11025000000006</c:v>
                </c:pt>
                <c:pt idx="4">
                  <c:v>926.2157625000001</c:v>
                </c:pt>
                <c:pt idx="5">
                  <c:v>972.52655062500014</c:v>
                </c:pt>
                <c:pt idx="6">
                  <c:v>1021.1528781562502</c:v>
                </c:pt>
                <c:pt idx="7">
                  <c:v>1051.7874645009376</c:v>
                </c:pt>
                <c:pt idx="8">
                  <c:v>1083.3410884359657</c:v>
                </c:pt>
                <c:pt idx="9">
                  <c:v>1115.8413210890446</c:v>
                </c:pt>
                <c:pt idx="10">
                  <c:v>1149.3165607217161</c:v>
                </c:pt>
              </c:numCache>
            </c:numRef>
          </c:val>
          <c:smooth val="0"/>
          <c:extLst>
            <c:ext xmlns:c16="http://schemas.microsoft.com/office/drawing/2014/chart" uri="{C3380CC4-5D6E-409C-BE32-E72D297353CC}">
              <c16:uniqueId val="{00000009-1C31-4F01-B647-1AD2F1639272}"/>
            </c:ext>
          </c:extLst>
        </c:ser>
        <c:dLbls>
          <c:showLegendKey val="0"/>
          <c:showVal val="0"/>
          <c:showCatName val="0"/>
          <c:showSerName val="0"/>
          <c:showPercent val="0"/>
          <c:showBubbleSize val="0"/>
        </c:dLbls>
        <c:marker val="1"/>
        <c:smooth val="0"/>
        <c:axId val="748664015"/>
        <c:axId val="748664847"/>
      </c:lineChart>
      <c:valAx>
        <c:axId val="748664847"/>
        <c:scaling>
          <c:orientation val="minMax"/>
          <c:min val="7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4015"/>
        <c:crossesAt val="1"/>
        <c:crossBetween val="between"/>
      </c:valAx>
      <c:catAx>
        <c:axId val="748664015"/>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748664847"/>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一律3％値上げ、但し最下位グループは東京と並ぶまで到達するまで50円ずつ値上げ</a:t>
            </a:r>
          </a:p>
        </c:rich>
      </c:tx>
      <c:overlay val="0"/>
    </c:title>
    <c:autoTitleDeleted val="0"/>
    <c:plotArea>
      <c:layout/>
      <c:lineChart>
        <c:grouping val="standard"/>
        <c:varyColors val="0"/>
        <c:ser>
          <c:idx val="0"/>
          <c:order val="0"/>
          <c:tx>
            <c:strRef>
              <c:f>最低賃金の上げ幅!$A$32:$A$32</c:f>
              <c:strCache>
                <c:ptCount val="1"/>
                <c:pt idx="0">
                  <c:v>東　 京</c:v>
                </c:pt>
              </c:strCache>
            </c:strRef>
          </c:tx>
          <c:spPr>
            <a:ln w="28800">
              <a:solidFill>
                <a:srgbClr val="004586"/>
              </a:solidFill>
            </a:ln>
          </c:spPr>
          <c:marker>
            <c:symbol val="square"/>
            <c:size val="7"/>
          </c:marker>
          <c:cat>
            <c:numRef>
              <c:f>最低賃金の上げ幅!$B$31:$L$31</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最低賃金の上げ幅!$B$32:$L$32</c:f>
              <c:numCache>
                <c:formatCode>0</c:formatCode>
                <c:ptCount val="11"/>
                <c:pt idx="0" formatCode="General">
                  <c:v>985</c:v>
                </c:pt>
                <c:pt idx="1">
                  <c:v>1014.5500000000001</c:v>
                </c:pt>
                <c:pt idx="2">
                  <c:v>1044.9865000000002</c:v>
                </c:pt>
                <c:pt idx="3">
                  <c:v>1076.3360950000003</c:v>
                </c:pt>
                <c:pt idx="4">
                  <c:v>1108.6261778500004</c:v>
                </c:pt>
                <c:pt idx="5">
                  <c:v>1141.8849631855005</c:v>
                </c:pt>
                <c:pt idx="6">
                  <c:v>1176.1415120810655</c:v>
                </c:pt>
                <c:pt idx="7">
                  <c:v>1211.4257574434976</c:v>
                </c:pt>
                <c:pt idx="8">
                  <c:v>1247.7685301668025</c:v>
                </c:pt>
                <c:pt idx="9">
                  <c:v>1285.2015860718066</c:v>
                </c:pt>
                <c:pt idx="10">
                  <c:v>1323.7576336539607</c:v>
                </c:pt>
              </c:numCache>
            </c:numRef>
          </c:val>
          <c:smooth val="0"/>
          <c:extLst>
            <c:ext xmlns:c16="http://schemas.microsoft.com/office/drawing/2014/chart" uri="{C3380CC4-5D6E-409C-BE32-E72D297353CC}">
              <c16:uniqueId val="{00000000-2CC4-489A-9958-7304A506C332}"/>
            </c:ext>
          </c:extLst>
        </c:ser>
        <c:ser>
          <c:idx val="1"/>
          <c:order val="1"/>
          <c:tx>
            <c:strRef>
              <c:f>最低賃金の上げ幅!$A$33:$A$33</c:f>
              <c:strCache>
                <c:ptCount val="1"/>
                <c:pt idx="0">
                  <c:v>最下位G</c:v>
                </c:pt>
              </c:strCache>
            </c:strRef>
          </c:tx>
          <c:spPr>
            <a:ln w="28800">
              <a:solidFill>
                <a:srgbClr val="FF420E"/>
              </a:solidFill>
            </a:ln>
          </c:spPr>
          <c:marker>
            <c:symbol val="diamond"/>
            <c:size val="7"/>
          </c:marker>
          <c:cat>
            <c:numRef>
              <c:f>最低賃金の上げ幅!$B$31:$L$31</c:f>
              <c:numCache>
                <c:formatCode>General</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最低賃金の上げ幅!$B$33:$L$33</c:f>
              <c:numCache>
                <c:formatCode>General</c:formatCode>
                <c:ptCount val="11"/>
                <c:pt idx="0">
                  <c:v>762</c:v>
                </c:pt>
                <c:pt idx="1">
                  <c:v>812</c:v>
                </c:pt>
                <c:pt idx="2">
                  <c:v>862</c:v>
                </c:pt>
                <c:pt idx="3">
                  <c:v>912</c:v>
                </c:pt>
                <c:pt idx="4">
                  <c:v>962</c:v>
                </c:pt>
                <c:pt idx="5">
                  <c:v>1012</c:v>
                </c:pt>
                <c:pt idx="6">
                  <c:v>1062</c:v>
                </c:pt>
                <c:pt idx="7">
                  <c:v>1112</c:v>
                </c:pt>
                <c:pt idx="8">
                  <c:v>1162</c:v>
                </c:pt>
                <c:pt idx="9">
                  <c:v>1212</c:v>
                </c:pt>
                <c:pt idx="10">
                  <c:v>1262</c:v>
                </c:pt>
              </c:numCache>
            </c:numRef>
          </c:val>
          <c:smooth val="0"/>
          <c:extLst>
            <c:ext xmlns:c16="http://schemas.microsoft.com/office/drawing/2014/chart" uri="{C3380CC4-5D6E-409C-BE32-E72D297353CC}">
              <c16:uniqueId val="{00000001-2CC4-489A-9958-7304A506C332}"/>
            </c:ext>
          </c:extLst>
        </c:ser>
        <c:dLbls>
          <c:showLegendKey val="0"/>
          <c:showVal val="0"/>
          <c:showCatName val="0"/>
          <c:showSerName val="0"/>
          <c:showPercent val="0"/>
          <c:showBubbleSize val="0"/>
        </c:dLbls>
        <c:marker val="1"/>
        <c:smooth val="0"/>
        <c:axId val="748674415"/>
        <c:axId val="748667343"/>
      </c:lineChart>
      <c:valAx>
        <c:axId val="748667343"/>
        <c:scaling>
          <c:orientation val="minMax"/>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4415"/>
        <c:crossesAt val="0"/>
        <c:crossBetween val="between"/>
      </c:valAx>
      <c:catAx>
        <c:axId val="748674415"/>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74866734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北海道・東北の最低賃金</a:t>
            </a:r>
          </a:p>
        </c:rich>
      </c:tx>
      <c:overlay val="0"/>
    </c:title>
    <c:autoTitleDeleted val="0"/>
    <c:plotArea>
      <c:layout/>
      <c:lineChart>
        <c:grouping val="standard"/>
        <c:varyColors val="0"/>
        <c:ser>
          <c:idx val="0"/>
          <c:order val="0"/>
          <c:tx>
            <c:strRef>
              <c:f>最低賃金の推移!$A$4:$A$4</c:f>
              <c:strCache>
                <c:ptCount val="1"/>
                <c:pt idx="0">
                  <c:v>北海道</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最低賃金の推移!$C$4:$T$4</c:f>
              <c:numCache>
                <c:formatCode>General</c:formatCode>
                <c:ptCount val="18"/>
                <c:pt idx="0">
                  <c:v>637</c:v>
                </c:pt>
                <c:pt idx="1">
                  <c:v>637</c:v>
                </c:pt>
                <c:pt idx="2">
                  <c:v>638</c:v>
                </c:pt>
                <c:pt idx="3">
                  <c:v>641</c:v>
                </c:pt>
                <c:pt idx="4">
                  <c:v>644</c:v>
                </c:pt>
                <c:pt idx="5">
                  <c:v>654</c:v>
                </c:pt>
                <c:pt idx="6">
                  <c:v>667</c:v>
                </c:pt>
                <c:pt idx="7">
                  <c:v>678</c:v>
                </c:pt>
                <c:pt idx="8">
                  <c:v>691</c:v>
                </c:pt>
                <c:pt idx="9">
                  <c:v>705</c:v>
                </c:pt>
                <c:pt idx="10">
                  <c:v>719</c:v>
                </c:pt>
                <c:pt idx="11">
                  <c:v>734</c:v>
                </c:pt>
                <c:pt idx="12">
                  <c:v>748</c:v>
                </c:pt>
                <c:pt idx="13">
                  <c:v>764</c:v>
                </c:pt>
                <c:pt idx="14">
                  <c:v>786</c:v>
                </c:pt>
                <c:pt idx="15">
                  <c:v>810</c:v>
                </c:pt>
                <c:pt idx="16">
                  <c:v>835</c:v>
                </c:pt>
                <c:pt idx="17">
                  <c:v>861</c:v>
                </c:pt>
              </c:numCache>
            </c:numRef>
          </c:val>
          <c:smooth val="0"/>
          <c:extLst>
            <c:ext xmlns:c16="http://schemas.microsoft.com/office/drawing/2014/chart" uri="{C3380CC4-5D6E-409C-BE32-E72D297353CC}">
              <c16:uniqueId val="{00000000-9D19-4E0D-A611-E3CF9AD62390}"/>
            </c:ext>
          </c:extLst>
        </c:ser>
        <c:ser>
          <c:idx val="1"/>
          <c:order val="1"/>
          <c:tx>
            <c:strRef>
              <c:f>最低賃金の推移!$A$5:$A$5</c:f>
              <c:strCache>
                <c:ptCount val="1"/>
                <c:pt idx="0">
                  <c:v>青　 森</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最低賃金の推移!$C$5:$T$5</c:f>
              <c:numCache>
                <c:formatCode>General</c:formatCode>
                <c:ptCount val="18"/>
                <c:pt idx="0">
                  <c:v>605</c:v>
                </c:pt>
                <c:pt idx="1">
                  <c:v>605</c:v>
                </c:pt>
                <c:pt idx="2">
                  <c:v>606</c:v>
                </c:pt>
                <c:pt idx="3">
                  <c:v>608</c:v>
                </c:pt>
                <c:pt idx="4">
                  <c:v>610</c:v>
                </c:pt>
                <c:pt idx="5">
                  <c:v>619</c:v>
                </c:pt>
                <c:pt idx="6">
                  <c:v>630</c:v>
                </c:pt>
                <c:pt idx="7">
                  <c:v>633</c:v>
                </c:pt>
                <c:pt idx="8">
                  <c:v>645</c:v>
                </c:pt>
                <c:pt idx="9">
                  <c:v>647</c:v>
                </c:pt>
                <c:pt idx="10">
                  <c:v>654</c:v>
                </c:pt>
                <c:pt idx="11">
                  <c:v>665</c:v>
                </c:pt>
                <c:pt idx="12">
                  <c:v>679</c:v>
                </c:pt>
                <c:pt idx="13">
                  <c:v>695</c:v>
                </c:pt>
                <c:pt idx="14">
                  <c:v>716</c:v>
                </c:pt>
                <c:pt idx="15">
                  <c:v>738</c:v>
                </c:pt>
                <c:pt idx="16">
                  <c:v>762</c:v>
                </c:pt>
                <c:pt idx="17">
                  <c:v>790</c:v>
                </c:pt>
              </c:numCache>
            </c:numRef>
          </c:val>
          <c:smooth val="0"/>
          <c:extLst>
            <c:ext xmlns:c16="http://schemas.microsoft.com/office/drawing/2014/chart" uri="{C3380CC4-5D6E-409C-BE32-E72D297353CC}">
              <c16:uniqueId val="{00000001-9D19-4E0D-A611-E3CF9AD62390}"/>
            </c:ext>
          </c:extLst>
        </c:ser>
        <c:ser>
          <c:idx val="2"/>
          <c:order val="2"/>
          <c:tx>
            <c:strRef>
              <c:f>最低賃金の推移!$A$6:$A$6</c:f>
              <c:strCache>
                <c:ptCount val="1"/>
                <c:pt idx="0">
                  <c:v>岩　 手</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最低賃金の推移!$C$6:$T$6</c:f>
              <c:numCache>
                <c:formatCode>General</c:formatCode>
                <c:ptCount val="18"/>
                <c:pt idx="0">
                  <c:v>605</c:v>
                </c:pt>
                <c:pt idx="1">
                  <c:v>605</c:v>
                </c:pt>
                <c:pt idx="2">
                  <c:v>606</c:v>
                </c:pt>
                <c:pt idx="3">
                  <c:v>608</c:v>
                </c:pt>
                <c:pt idx="4">
                  <c:v>610</c:v>
                </c:pt>
                <c:pt idx="5">
                  <c:v>619</c:v>
                </c:pt>
                <c:pt idx="6">
                  <c:v>628</c:v>
                </c:pt>
                <c:pt idx="7">
                  <c:v>631</c:v>
                </c:pt>
                <c:pt idx="8">
                  <c:v>644</c:v>
                </c:pt>
                <c:pt idx="9">
                  <c:v>645</c:v>
                </c:pt>
                <c:pt idx="10">
                  <c:v>653</c:v>
                </c:pt>
                <c:pt idx="11">
                  <c:v>665</c:v>
                </c:pt>
                <c:pt idx="12">
                  <c:v>678</c:v>
                </c:pt>
                <c:pt idx="13">
                  <c:v>695</c:v>
                </c:pt>
                <c:pt idx="14">
                  <c:v>716</c:v>
                </c:pt>
                <c:pt idx="15">
                  <c:v>738</c:v>
                </c:pt>
                <c:pt idx="16">
                  <c:v>762</c:v>
                </c:pt>
                <c:pt idx="17">
                  <c:v>790</c:v>
                </c:pt>
              </c:numCache>
            </c:numRef>
          </c:val>
          <c:smooth val="0"/>
          <c:extLst>
            <c:ext xmlns:c16="http://schemas.microsoft.com/office/drawing/2014/chart" uri="{C3380CC4-5D6E-409C-BE32-E72D297353CC}">
              <c16:uniqueId val="{00000002-9D19-4E0D-A611-E3CF9AD62390}"/>
            </c:ext>
          </c:extLst>
        </c:ser>
        <c:ser>
          <c:idx val="3"/>
          <c:order val="3"/>
          <c:tx>
            <c:strRef>
              <c:f>最低賃金の推移!$A$7:$A$7</c:f>
              <c:strCache>
                <c:ptCount val="1"/>
                <c:pt idx="0">
                  <c:v>宮　 城</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最低賃金の推移!$C$7:$T$7</c:f>
              <c:numCache>
                <c:formatCode>General</c:formatCode>
                <c:ptCount val="18"/>
                <c:pt idx="0">
                  <c:v>617</c:v>
                </c:pt>
                <c:pt idx="1">
                  <c:v>617</c:v>
                </c:pt>
                <c:pt idx="2">
                  <c:v>618</c:v>
                </c:pt>
                <c:pt idx="3">
                  <c:v>623</c:v>
                </c:pt>
                <c:pt idx="4">
                  <c:v>628</c:v>
                </c:pt>
                <c:pt idx="5">
                  <c:v>639</c:v>
                </c:pt>
                <c:pt idx="6">
                  <c:v>653</c:v>
                </c:pt>
                <c:pt idx="7">
                  <c:v>662</c:v>
                </c:pt>
                <c:pt idx="8">
                  <c:v>674</c:v>
                </c:pt>
                <c:pt idx="9">
                  <c:v>675</c:v>
                </c:pt>
                <c:pt idx="10">
                  <c:v>685</c:v>
                </c:pt>
                <c:pt idx="11">
                  <c:v>696</c:v>
                </c:pt>
                <c:pt idx="12">
                  <c:v>710</c:v>
                </c:pt>
                <c:pt idx="13">
                  <c:v>726</c:v>
                </c:pt>
                <c:pt idx="14">
                  <c:v>748</c:v>
                </c:pt>
                <c:pt idx="15">
                  <c:v>772</c:v>
                </c:pt>
                <c:pt idx="16">
                  <c:v>798</c:v>
                </c:pt>
                <c:pt idx="17">
                  <c:v>824</c:v>
                </c:pt>
              </c:numCache>
            </c:numRef>
          </c:val>
          <c:smooth val="0"/>
          <c:extLst>
            <c:ext xmlns:c16="http://schemas.microsoft.com/office/drawing/2014/chart" uri="{C3380CC4-5D6E-409C-BE32-E72D297353CC}">
              <c16:uniqueId val="{00000003-9D19-4E0D-A611-E3CF9AD62390}"/>
            </c:ext>
          </c:extLst>
        </c:ser>
        <c:ser>
          <c:idx val="4"/>
          <c:order val="4"/>
          <c:tx>
            <c:strRef>
              <c:f>最低賃金の推移!$A$8:$A$8</c:f>
              <c:strCache>
                <c:ptCount val="1"/>
                <c:pt idx="0">
                  <c:v>秋　 田</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最低賃金の推移!$C$8:$T$8</c:f>
              <c:numCache>
                <c:formatCode>General</c:formatCode>
                <c:ptCount val="18"/>
                <c:pt idx="0">
                  <c:v>605</c:v>
                </c:pt>
                <c:pt idx="1">
                  <c:v>605</c:v>
                </c:pt>
                <c:pt idx="2">
                  <c:v>606</c:v>
                </c:pt>
                <c:pt idx="3">
                  <c:v>608</c:v>
                </c:pt>
                <c:pt idx="4">
                  <c:v>610</c:v>
                </c:pt>
                <c:pt idx="5">
                  <c:v>618</c:v>
                </c:pt>
                <c:pt idx="6">
                  <c:v>629</c:v>
                </c:pt>
                <c:pt idx="7">
                  <c:v>631</c:v>
                </c:pt>
                <c:pt idx="8">
                  <c:v>645</c:v>
                </c:pt>
                <c:pt idx="9">
                  <c:v>647</c:v>
                </c:pt>
                <c:pt idx="10">
                  <c:v>654</c:v>
                </c:pt>
                <c:pt idx="11">
                  <c:v>665</c:v>
                </c:pt>
                <c:pt idx="12">
                  <c:v>679</c:v>
                </c:pt>
                <c:pt idx="13">
                  <c:v>695</c:v>
                </c:pt>
                <c:pt idx="14">
                  <c:v>716</c:v>
                </c:pt>
                <c:pt idx="15">
                  <c:v>738</c:v>
                </c:pt>
                <c:pt idx="16">
                  <c:v>762</c:v>
                </c:pt>
                <c:pt idx="17">
                  <c:v>790</c:v>
                </c:pt>
              </c:numCache>
            </c:numRef>
          </c:val>
          <c:smooth val="0"/>
          <c:extLst>
            <c:ext xmlns:c16="http://schemas.microsoft.com/office/drawing/2014/chart" uri="{C3380CC4-5D6E-409C-BE32-E72D297353CC}">
              <c16:uniqueId val="{00000004-9D19-4E0D-A611-E3CF9AD62390}"/>
            </c:ext>
          </c:extLst>
        </c:ser>
        <c:ser>
          <c:idx val="5"/>
          <c:order val="5"/>
          <c:tx>
            <c:strRef>
              <c:f>最低賃金の推移!$A$9:$A$9</c:f>
              <c:strCache>
                <c:ptCount val="1"/>
                <c:pt idx="0">
                  <c:v>山　 形</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最低賃金の推移!$C$9:$T$9</c:f>
              <c:numCache>
                <c:formatCode>General</c:formatCode>
                <c:ptCount val="18"/>
                <c:pt idx="0">
                  <c:v>605</c:v>
                </c:pt>
                <c:pt idx="1">
                  <c:v>606</c:v>
                </c:pt>
                <c:pt idx="2">
                  <c:v>607</c:v>
                </c:pt>
                <c:pt idx="3">
                  <c:v>610</c:v>
                </c:pt>
                <c:pt idx="4">
                  <c:v>613</c:v>
                </c:pt>
                <c:pt idx="5">
                  <c:v>620</c:v>
                </c:pt>
                <c:pt idx="6">
                  <c:v>629</c:v>
                </c:pt>
                <c:pt idx="7">
                  <c:v>631</c:v>
                </c:pt>
                <c:pt idx="8">
                  <c:v>645</c:v>
                </c:pt>
                <c:pt idx="9">
                  <c:v>647</c:v>
                </c:pt>
                <c:pt idx="10">
                  <c:v>654</c:v>
                </c:pt>
                <c:pt idx="11">
                  <c:v>665</c:v>
                </c:pt>
                <c:pt idx="12">
                  <c:v>680</c:v>
                </c:pt>
                <c:pt idx="13">
                  <c:v>696</c:v>
                </c:pt>
                <c:pt idx="14">
                  <c:v>717</c:v>
                </c:pt>
                <c:pt idx="15">
                  <c:v>739</c:v>
                </c:pt>
                <c:pt idx="16">
                  <c:v>763</c:v>
                </c:pt>
                <c:pt idx="17">
                  <c:v>790</c:v>
                </c:pt>
              </c:numCache>
            </c:numRef>
          </c:val>
          <c:smooth val="0"/>
          <c:extLst>
            <c:ext xmlns:c16="http://schemas.microsoft.com/office/drawing/2014/chart" uri="{C3380CC4-5D6E-409C-BE32-E72D297353CC}">
              <c16:uniqueId val="{00000005-9D19-4E0D-A611-E3CF9AD62390}"/>
            </c:ext>
          </c:extLst>
        </c:ser>
        <c:ser>
          <c:idx val="6"/>
          <c:order val="6"/>
          <c:tx>
            <c:strRef>
              <c:f>最低賃金の推移!$A$10:$A$10</c:f>
              <c:strCache>
                <c:ptCount val="1"/>
                <c:pt idx="0">
                  <c:v>福　 島</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最低賃金の推移!$C$10:$T$10</c:f>
              <c:numCache>
                <c:formatCode>General</c:formatCode>
                <c:ptCount val="18"/>
                <c:pt idx="0">
                  <c:v>610</c:v>
                </c:pt>
                <c:pt idx="1">
                  <c:v>610</c:v>
                </c:pt>
                <c:pt idx="2">
                  <c:v>611</c:v>
                </c:pt>
                <c:pt idx="3">
                  <c:v>614</c:v>
                </c:pt>
                <c:pt idx="4">
                  <c:v>618</c:v>
                </c:pt>
                <c:pt idx="5">
                  <c:v>629</c:v>
                </c:pt>
                <c:pt idx="6">
                  <c:v>641</c:v>
                </c:pt>
                <c:pt idx="7">
                  <c:v>644</c:v>
                </c:pt>
                <c:pt idx="8">
                  <c:v>657</c:v>
                </c:pt>
                <c:pt idx="9">
                  <c:v>658</c:v>
                </c:pt>
                <c:pt idx="10">
                  <c:v>664</c:v>
                </c:pt>
                <c:pt idx="11">
                  <c:v>675</c:v>
                </c:pt>
                <c:pt idx="12">
                  <c:v>689</c:v>
                </c:pt>
                <c:pt idx="13">
                  <c:v>705</c:v>
                </c:pt>
                <c:pt idx="14">
                  <c:v>726</c:v>
                </c:pt>
                <c:pt idx="15">
                  <c:v>748</c:v>
                </c:pt>
                <c:pt idx="16">
                  <c:v>772</c:v>
                </c:pt>
                <c:pt idx="17">
                  <c:v>798</c:v>
                </c:pt>
              </c:numCache>
            </c:numRef>
          </c:val>
          <c:smooth val="0"/>
          <c:extLst>
            <c:ext xmlns:c16="http://schemas.microsoft.com/office/drawing/2014/chart" uri="{C3380CC4-5D6E-409C-BE32-E72D297353CC}">
              <c16:uniqueId val="{00000006-9D19-4E0D-A611-E3CF9AD62390}"/>
            </c:ext>
          </c:extLst>
        </c:ser>
        <c:dLbls>
          <c:showLegendKey val="0"/>
          <c:showVal val="0"/>
          <c:showCatName val="0"/>
          <c:showSerName val="0"/>
          <c:showPercent val="0"/>
          <c:showBubbleSize val="0"/>
        </c:dLbls>
        <c:marker val="1"/>
        <c:smooth val="0"/>
        <c:axId val="748676079"/>
        <c:axId val="748676911"/>
      </c:lineChart>
      <c:valAx>
        <c:axId val="748676911"/>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6079"/>
        <c:crossesAt val="1"/>
        <c:crossBetween val="between"/>
      </c:valAx>
      <c:catAx>
        <c:axId val="748676079"/>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691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関東の最低賃金</a:t>
            </a:r>
          </a:p>
        </c:rich>
      </c:tx>
      <c:overlay val="0"/>
    </c:title>
    <c:autoTitleDeleted val="0"/>
    <c:plotArea>
      <c:layout/>
      <c:lineChart>
        <c:grouping val="standard"/>
        <c:varyColors val="0"/>
        <c:ser>
          <c:idx val="0"/>
          <c:order val="0"/>
          <c:tx>
            <c:strRef>
              <c:f>最低賃金の推移!$A$11:$A$11</c:f>
              <c:strCache>
                <c:ptCount val="1"/>
                <c:pt idx="0">
                  <c:v>茨　 城</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最低賃金の推移!$C$11:$T$11</c:f>
              <c:numCache>
                <c:formatCode>General</c:formatCode>
                <c:ptCount val="18"/>
                <c:pt idx="0">
                  <c:v>647</c:v>
                </c:pt>
                <c:pt idx="1">
                  <c:v>647</c:v>
                </c:pt>
                <c:pt idx="2">
                  <c:v>648</c:v>
                </c:pt>
                <c:pt idx="3">
                  <c:v>651</c:v>
                </c:pt>
                <c:pt idx="4">
                  <c:v>655</c:v>
                </c:pt>
                <c:pt idx="5">
                  <c:v>665</c:v>
                </c:pt>
                <c:pt idx="6">
                  <c:v>676</c:v>
                </c:pt>
                <c:pt idx="7">
                  <c:v>678</c:v>
                </c:pt>
                <c:pt idx="8">
                  <c:v>690</c:v>
                </c:pt>
                <c:pt idx="9">
                  <c:v>692</c:v>
                </c:pt>
                <c:pt idx="10">
                  <c:v>699</c:v>
                </c:pt>
                <c:pt idx="11">
                  <c:v>713</c:v>
                </c:pt>
                <c:pt idx="12">
                  <c:v>729</c:v>
                </c:pt>
                <c:pt idx="13">
                  <c:v>747</c:v>
                </c:pt>
                <c:pt idx="14">
                  <c:v>771</c:v>
                </c:pt>
                <c:pt idx="15">
                  <c:v>796</c:v>
                </c:pt>
                <c:pt idx="16">
                  <c:v>822</c:v>
                </c:pt>
                <c:pt idx="17">
                  <c:v>849</c:v>
                </c:pt>
              </c:numCache>
            </c:numRef>
          </c:val>
          <c:smooth val="0"/>
          <c:extLst>
            <c:ext xmlns:c16="http://schemas.microsoft.com/office/drawing/2014/chart" uri="{C3380CC4-5D6E-409C-BE32-E72D297353CC}">
              <c16:uniqueId val="{00000000-84EE-4162-AFDE-09901D115EFB}"/>
            </c:ext>
          </c:extLst>
        </c:ser>
        <c:ser>
          <c:idx val="1"/>
          <c:order val="1"/>
          <c:tx>
            <c:strRef>
              <c:f>最低賃金の推移!$A$12:$A$12</c:f>
              <c:strCache>
                <c:ptCount val="1"/>
                <c:pt idx="0">
                  <c:v>栃　 木</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最低賃金の推移!$C$12:$T$12</c:f>
              <c:numCache>
                <c:formatCode>General</c:formatCode>
                <c:ptCount val="18"/>
                <c:pt idx="0">
                  <c:v>648</c:v>
                </c:pt>
                <c:pt idx="1">
                  <c:v>648</c:v>
                </c:pt>
                <c:pt idx="2">
                  <c:v>649</c:v>
                </c:pt>
                <c:pt idx="3">
                  <c:v>652</c:v>
                </c:pt>
                <c:pt idx="4">
                  <c:v>657</c:v>
                </c:pt>
                <c:pt idx="5">
                  <c:v>671</c:v>
                </c:pt>
                <c:pt idx="6">
                  <c:v>683</c:v>
                </c:pt>
                <c:pt idx="7">
                  <c:v>685</c:v>
                </c:pt>
                <c:pt idx="8">
                  <c:v>697</c:v>
                </c:pt>
                <c:pt idx="9">
                  <c:v>700</c:v>
                </c:pt>
                <c:pt idx="10">
                  <c:v>705</c:v>
                </c:pt>
                <c:pt idx="11">
                  <c:v>718</c:v>
                </c:pt>
                <c:pt idx="12">
                  <c:v>733</c:v>
                </c:pt>
                <c:pt idx="13">
                  <c:v>751</c:v>
                </c:pt>
                <c:pt idx="14">
                  <c:v>775</c:v>
                </c:pt>
                <c:pt idx="15">
                  <c:v>800</c:v>
                </c:pt>
                <c:pt idx="16">
                  <c:v>826</c:v>
                </c:pt>
                <c:pt idx="17">
                  <c:v>853</c:v>
                </c:pt>
              </c:numCache>
            </c:numRef>
          </c:val>
          <c:smooth val="0"/>
          <c:extLst>
            <c:ext xmlns:c16="http://schemas.microsoft.com/office/drawing/2014/chart" uri="{C3380CC4-5D6E-409C-BE32-E72D297353CC}">
              <c16:uniqueId val="{00000001-84EE-4162-AFDE-09901D115EFB}"/>
            </c:ext>
          </c:extLst>
        </c:ser>
        <c:ser>
          <c:idx val="2"/>
          <c:order val="2"/>
          <c:tx>
            <c:strRef>
              <c:f>最低賃金の推移!$A$13:$A$13</c:f>
              <c:strCache>
                <c:ptCount val="1"/>
                <c:pt idx="0">
                  <c:v>群　 馬</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最低賃金の推移!$C$13:$T$13</c:f>
              <c:numCache>
                <c:formatCode>General</c:formatCode>
                <c:ptCount val="18"/>
                <c:pt idx="0">
                  <c:v>644</c:v>
                </c:pt>
                <c:pt idx="1">
                  <c:v>644</c:v>
                </c:pt>
                <c:pt idx="2">
                  <c:v>645</c:v>
                </c:pt>
                <c:pt idx="3">
                  <c:v>649</c:v>
                </c:pt>
                <c:pt idx="4">
                  <c:v>654</c:v>
                </c:pt>
                <c:pt idx="5">
                  <c:v>664</c:v>
                </c:pt>
                <c:pt idx="6">
                  <c:v>675</c:v>
                </c:pt>
                <c:pt idx="7">
                  <c:v>676</c:v>
                </c:pt>
                <c:pt idx="8">
                  <c:v>688</c:v>
                </c:pt>
                <c:pt idx="9">
                  <c:v>690</c:v>
                </c:pt>
                <c:pt idx="10">
                  <c:v>696</c:v>
                </c:pt>
                <c:pt idx="11">
                  <c:v>707</c:v>
                </c:pt>
                <c:pt idx="12">
                  <c:v>721</c:v>
                </c:pt>
                <c:pt idx="13">
                  <c:v>737</c:v>
                </c:pt>
                <c:pt idx="14">
                  <c:v>759</c:v>
                </c:pt>
                <c:pt idx="15">
                  <c:v>783</c:v>
                </c:pt>
                <c:pt idx="16">
                  <c:v>809</c:v>
                </c:pt>
                <c:pt idx="17">
                  <c:v>835</c:v>
                </c:pt>
              </c:numCache>
            </c:numRef>
          </c:val>
          <c:smooth val="0"/>
          <c:extLst>
            <c:ext xmlns:c16="http://schemas.microsoft.com/office/drawing/2014/chart" uri="{C3380CC4-5D6E-409C-BE32-E72D297353CC}">
              <c16:uniqueId val="{00000002-84EE-4162-AFDE-09901D115EFB}"/>
            </c:ext>
          </c:extLst>
        </c:ser>
        <c:ser>
          <c:idx val="3"/>
          <c:order val="3"/>
          <c:tx>
            <c:strRef>
              <c:f>最低賃金の推移!$A$14:$A$14</c:f>
              <c:strCache>
                <c:ptCount val="1"/>
                <c:pt idx="0">
                  <c:v>埼　 玉</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最低賃金の推移!$C$14:$T$14</c:f>
              <c:numCache>
                <c:formatCode>General</c:formatCode>
                <c:ptCount val="18"/>
                <c:pt idx="0">
                  <c:v>678</c:v>
                </c:pt>
                <c:pt idx="1">
                  <c:v>678</c:v>
                </c:pt>
                <c:pt idx="2">
                  <c:v>679</c:v>
                </c:pt>
                <c:pt idx="3">
                  <c:v>682</c:v>
                </c:pt>
                <c:pt idx="4">
                  <c:v>687</c:v>
                </c:pt>
                <c:pt idx="5">
                  <c:v>702</c:v>
                </c:pt>
                <c:pt idx="6">
                  <c:v>722</c:v>
                </c:pt>
                <c:pt idx="7">
                  <c:v>735</c:v>
                </c:pt>
                <c:pt idx="8">
                  <c:v>750</c:v>
                </c:pt>
                <c:pt idx="9">
                  <c:v>759</c:v>
                </c:pt>
                <c:pt idx="10">
                  <c:v>771</c:v>
                </c:pt>
                <c:pt idx="11">
                  <c:v>785</c:v>
                </c:pt>
                <c:pt idx="12">
                  <c:v>802</c:v>
                </c:pt>
                <c:pt idx="13">
                  <c:v>820</c:v>
                </c:pt>
                <c:pt idx="14">
                  <c:v>845</c:v>
                </c:pt>
                <c:pt idx="15">
                  <c:v>871</c:v>
                </c:pt>
                <c:pt idx="16">
                  <c:v>898</c:v>
                </c:pt>
                <c:pt idx="17">
                  <c:v>926</c:v>
                </c:pt>
              </c:numCache>
            </c:numRef>
          </c:val>
          <c:smooth val="0"/>
          <c:extLst>
            <c:ext xmlns:c16="http://schemas.microsoft.com/office/drawing/2014/chart" uri="{C3380CC4-5D6E-409C-BE32-E72D297353CC}">
              <c16:uniqueId val="{00000003-84EE-4162-AFDE-09901D115EFB}"/>
            </c:ext>
          </c:extLst>
        </c:ser>
        <c:ser>
          <c:idx val="4"/>
          <c:order val="4"/>
          <c:tx>
            <c:strRef>
              <c:f>最低賃金の推移!$A$15:$A$15</c:f>
              <c:strCache>
                <c:ptCount val="1"/>
                <c:pt idx="0">
                  <c:v>千　 葉</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最低賃金の推移!$C$15:$T$15</c:f>
              <c:numCache>
                <c:formatCode>General</c:formatCode>
                <c:ptCount val="18"/>
                <c:pt idx="0">
                  <c:v>677</c:v>
                </c:pt>
                <c:pt idx="1">
                  <c:v>677</c:v>
                </c:pt>
                <c:pt idx="2">
                  <c:v>678</c:v>
                </c:pt>
                <c:pt idx="3">
                  <c:v>682</c:v>
                </c:pt>
                <c:pt idx="4">
                  <c:v>687</c:v>
                </c:pt>
                <c:pt idx="5">
                  <c:v>706</c:v>
                </c:pt>
                <c:pt idx="6">
                  <c:v>723</c:v>
                </c:pt>
                <c:pt idx="7">
                  <c:v>728</c:v>
                </c:pt>
                <c:pt idx="8">
                  <c:v>744</c:v>
                </c:pt>
                <c:pt idx="9">
                  <c:v>748</c:v>
                </c:pt>
                <c:pt idx="10">
                  <c:v>756</c:v>
                </c:pt>
                <c:pt idx="11">
                  <c:v>777</c:v>
                </c:pt>
                <c:pt idx="12">
                  <c:v>798</c:v>
                </c:pt>
                <c:pt idx="13">
                  <c:v>817</c:v>
                </c:pt>
                <c:pt idx="14">
                  <c:v>842</c:v>
                </c:pt>
                <c:pt idx="15">
                  <c:v>868</c:v>
                </c:pt>
                <c:pt idx="16">
                  <c:v>895</c:v>
                </c:pt>
                <c:pt idx="17">
                  <c:v>923</c:v>
                </c:pt>
              </c:numCache>
            </c:numRef>
          </c:val>
          <c:smooth val="0"/>
          <c:extLst>
            <c:ext xmlns:c16="http://schemas.microsoft.com/office/drawing/2014/chart" uri="{C3380CC4-5D6E-409C-BE32-E72D297353CC}">
              <c16:uniqueId val="{00000004-84EE-4162-AFDE-09901D115EFB}"/>
            </c:ext>
          </c:extLst>
        </c:ser>
        <c:ser>
          <c:idx val="5"/>
          <c:order val="5"/>
          <c:tx>
            <c:strRef>
              <c:f>最低賃金の推移!$A$16:$A$16</c:f>
              <c:strCache>
                <c:ptCount val="1"/>
                <c:pt idx="0">
                  <c:v>東　 京</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最低賃金の推移!$C$16:$T$16</c:f>
              <c:numCache>
                <c:formatCode>General</c:formatCode>
                <c:ptCount val="18"/>
                <c:pt idx="0">
                  <c:v>708</c:v>
                </c:pt>
                <c:pt idx="1">
                  <c:v>708</c:v>
                </c:pt>
                <c:pt idx="2">
                  <c:v>710</c:v>
                </c:pt>
                <c:pt idx="3">
                  <c:v>714</c:v>
                </c:pt>
                <c:pt idx="4">
                  <c:v>719</c:v>
                </c:pt>
                <c:pt idx="5">
                  <c:v>739</c:v>
                </c:pt>
                <c:pt idx="6">
                  <c:v>766</c:v>
                </c:pt>
                <c:pt idx="7">
                  <c:v>791</c:v>
                </c:pt>
                <c:pt idx="8">
                  <c:v>821</c:v>
                </c:pt>
                <c:pt idx="9">
                  <c:v>837</c:v>
                </c:pt>
                <c:pt idx="10">
                  <c:v>850</c:v>
                </c:pt>
                <c:pt idx="11">
                  <c:v>869</c:v>
                </c:pt>
                <c:pt idx="12">
                  <c:v>888</c:v>
                </c:pt>
                <c:pt idx="13">
                  <c:v>907</c:v>
                </c:pt>
                <c:pt idx="14">
                  <c:v>932</c:v>
                </c:pt>
                <c:pt idx="15">
                  <c:v>958</c:v>
                </c:pt>
                <c:pt idx="16">
                  <c:v>985</c:v>
                </c:pt>
                <c:pt idx="17">
                  <c:v>1013</c:v>
                </c:pt>
              </c:numCache>
            </c:numRef>
          </c:val>
          <c:smooth val="0"/>
          <c:extLst>
            <c:ext xmlns:c16="http://schemas.microsoft.com/office/drawing/2014/chart" uri="{C3380CC4-5D6E-409C-BE32-E72D297353CC}">
              <c16:uniqueId val="{00000005-84EE-4162-AFDE-09901D115EFB}"/>
            </c:ext>
          </c:extLst>
        </c:ser>
        <c:ser>
          <c:idx val="6"/>
          <c:order val="6"/>
          <c:tx>
            <c:strRef>
              <c:f>最低賃金の推移!$A$17:$A$17</c:f>
              <c:strCache>
                <c:ptCount val="1"/>
                <c:pt idx="0">
                  <c:v>神奈川</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最低賃金の推移!$C$17:$T$17</c:f>
              <c:numCache>
                <c:formatCode>General</c:formatCode>
                <c:ptCount val="18"/>
                <c:pt idx="0">
                  <c:v>706</c:v>
                </c:pt>
                <c:pt idx="1">
                  <c:v>707</c:v>
                </c:pt>
                <c:pt idx="2">
                  <c:v>708</c:v>
                </c:pt>
                <c:pt idx="3">
                  <c:v>712</c:v>
                </c:pt>
                <c:pt idx="4">
                  <c:v>717</c:v>
                </c:pt>
                <c:pt idx="5">
                  <c:v>736</c:v>
                </c:pt>
                <c:pt idx="6">
                  <c:v>766</c:v>
                </c:pt>
                <c:pt idx="7">
                  <c:v>789</c:v>
                </c:pt>
                <c:pt idx="8">
                  <c:v>818</c:v>
                </c:pt>
                <c:pt idx="9">
                  <c:v>836</c:v>
                </c:pt>
                <c:pt idx="10">
                  <c:v>849</c:v>
                </c:pt>
                <c:pt idx="11">
                  <c:v>868</c:v>
                </c:pt>
                <c:pt idx="12">
                  <c:v>887</c:v>
                </c:pt>
                <c:pt idx="13">
                  <c:v>905</c:v>
                </c:pt>
                <c:pt idx="14">
                  <c:v>930</c:v>
                </c:pt>
                <c:pt idx="15">
                  <c:v>956</c:v>
                </c:pt>
                <c:pt idx="16">
                  <c:v>983</c:v>
                </c:pt>
                <c:pt idx="17">
                  <c:v>1011</c:v>
                </c:pt>
              </c:numCache>
            </c:numRef>
          </c:val>
          <c:smooth val="0"/>
          <c:extLst>
            <c:ext xmlns:c16="http://schemas.microsoft.com/office/drawing/2014/chart" uri="{C3380CC4-5D6E-409C-BE32-E72D297353CC}">
              <c16:uniqueId val="{00000006-84EE-4162-AFDE-09901D115EFB}"/>
            </c:ext>
          </c:extLst>
        </c:ser>
        <c:dLbls>
          <c:showLegendKey val="0"/>
          <c:showVal val="0"/>
          <c:showCatName val="0"/>
          <c:showSerName val="0"/>
          <c:showPercent val="0"/>
          <c:showBubbleSize val="0"/>
        </c:dLbls>
        <c:marker val="1"/>
        <c:smooth val="0"/>
        <c:axId val="748672335"/>
        <c:axId val="748665679"/>
      </c:lineChart>
      <c:valAx>
        <c:axId val="748665679"/>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2335"/>
        <c:crossesAt val="1"/>
        <c:crossBetween val="between"/>
      </c:valAx>
      <c:catAx>
        <c:axId val="748672335"/>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5679"/>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中部の最低賃金</a:t>
            </a:r>
          </a:p>
        </c:rich>
      </c:tx>
      <c:overlay val="0"/>
    </c:title>
    <c:autoTitleDeleted val="0"/>
    <c:plotArea>
      <c:layout/>
      <c:lineChart>
        <c:grouping val="standard"/>
        <c:varyColors val="0"/>
        <c:ser>
          <c:idx val="0"/>
          <c:order val="0"/>
          <c:tx>
            <c:strRef>
              <c:f>最低賃金の推移!$A$18:$A$18</c:f>
              <c:strCache>
                <c:ptCount val="1"/>
                <c:pt idx="0">
                  <c:v>新　 潟</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最低賃金の推移!$C$18:$T$18</c:f>
              <c:numCache>
                <c:formatCode>General</c:formatCode>
                <c:ptCount val="18"/>
                <c:pt idx="0">
                  <c:v>641</c:v>
                </c:pt>
                <c:pt idx="1">
                  <c:v>641</c:v>
                </c:pt>
                <c:pt idx="2">
                  <c:v>642</c:v>
                </c:pt>
                <c:pt idx="3">
                  <c:v>645</c:v>
                </c:pt>
                <c:pt idx="4">
                  <c:v>648</c:v>
                </c:pt>
                <c:pt idx="5">
                  <c:v>657</c:v>
                </c:pt>
                <c:pt idx="6">
                  <c:v>669</c:v>
                </c:pt>
                <c:pt idx="7">
                  <c:v>669</c:v>
                </c:pt>
                <c:pt idx="8">
                  <c:v>681</c:v>
                </c:pt>
                <c:pt idx="9">
                  <c:v>683</c:v>
                </c:pt>
                <c:pt idx="10">
                  <c:v>689</c:v>
                </c:pt>
                <c:pt idx="11">
                  <c:v>701</c:v>
                </c:pt>
                <c:pt idx="12">
                  <c:v>715</c:v>
                </c:pt>
                <c:pt idx="13">
                  <c:v>731</c:v>
                </c:pt>
                <c:pt idx="14">
                  <c:v>753</c:v>
                </c:pt>
                <c:pt idx="15">
                  <c:v>778</c:v>
                </c:pt>
                <c:pt idx="16">
                  <c:v>803</c:v>
                </c:pt>
                <c:pt idx="17">
                  <c:v>830</c:v>
                </c:pt>
              </c:numCache>
            </c:numRef>
          </c:val>
          <c:smooth val="0"/>
          <c:extLst>
            <c:ext xmlns:c16="http://schemas.microsoft.com/office/drawing/2014/chart" uri="{C3380CC4-5D6E-409C-BE32-E72D297353CC}">
              <c16:uniqueId val="{00000000-10E5-4130-BF12-603F822A4A7D}"/>
            </c:ext>
          </c:extLst>
        </c:ser>
        <c:ser>
          <c:idx val="1"/>
          <c:order val="1"/>
          <c:tx>
            <c:strRef>
              <c:f>最低賃金の推移!$A$19:$A$19</c:f>
              <c:strCache>
                <c:ptCount val="1"/>
                <c:pt idx="0">
                  <c:v>富　 山</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最低賃金の推移!$C$19:$T$19</c:f>
              <c:numCache>
                <c:formatCode>General</c:formatCode>
                <c:ptCount val="18"/>
                <c:pt idx="0">
                  <c:v>644</c:v>
                </c:pt>
                <c:pt idx="1">
                  <c:v>644</c:v>
                </c:pt>
                <c:pt idx="2">
                  <c:v>644</c:v>
                </c:pt>
                <c:pt idx="3">
                  <c:v>648</c:v>
                </c:pt>
                <c:pt idx="4">
                  <c:v>652</c:v>
                </c:pt>
                <c:pt idx="5">
                  <c:v>666</c:v>
                </c:pt>
                <c:pt idx="6">
                  <c:v>677</c:v>
                </c:pt>
                <c:pt idx="7">
                  <c:v>679</c:v>
                </c:pt>
                <c:pt idx="8">
                  <c:v>691</c:v>
                </c:pt>
                <c:pt idx="9">
                  <c:v>692</c:v>
                </c:pt>
                <c:pt idx="10">
                  <c:v>700</c:v>
                </c:pt>
                <c:pt idx="11">
                  <c:v>712</c:v>
                </c:pt>
                <c:pt idx="12">
                  <c:v>728</c:v>
                </c:pt>
                <c:pt idx="13">
                  <c:v>746</c:v>
                </c:pt>
                <c:pt idx="14">
                  <c:v>770</c:v>
                </c:pt>
                <c:pt idx="15">
                  <c:v>795</c:v>
                </c:pt>
                <c:pt idx="16">
                  <c:v>821</c:v>
                </c:pt>
                <c:pt idx="17">
                  <c:v>848</c:v>
                </c:pt>
              </c:numCache>
            </c:numRef>
          </c:val>
          <c:smooth val="0"/>
          <c:extLst>
            <c:ext xmlns:c16="http://schemas.microsoft.com/office/drawing/2014/chart" uri="{C3380CC4-5D6E-409C-BE32-E72D297353CC}">
              <c16:uniqueId val="{00000001-10E5-4130-BF12-603F822A4A7D}"/>
            </c:ext>
          </c:extLst>
        </c:ser>
        <c:ser>
          <c:idx val="2"/>
          <c:order val="2"/>
          <c:tx>
            <c:strRef>
              <c:f>最低賃金の推移!$A$20:$A$20</c:f>
              <c:strCache>
                <c:ptCount val="1"/>
                <c:pt idx="0">
                  <c:v>石　 川</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最低賃金の推移!$C$20:$T$20</c:f>
              <c:numCache>
                <c:formatCode>General</c:formatCode>
                <c:ptCount val="18"/>
                <c:pt idx="0">
                  <c:v>645</c:v>
                </c:pt>
                <c:pt idx="1">
                  <c:v>645</c:v>
                </c:pt>
                <c:pt idx="2">
                  <c:v>646</c:v>
                </c:pt>
                <c:pt idx="3">
                  <c:v>649</c:v>
                </c:pt>
                <c:pt idx="4">
                  <c:v>652</c:v>
                </c:pt>
                <c:pt idx="5">
                  <c:v>662</c:v>
                </c:pt>
                <c:pt idx="6">
                  <c:v>673</c:v>
                </c:pt>
                <c:pt idx="7">
                  <c:v>674</c:v>
                </c:pt>
                <c:pt idx="8">
                  <c:v>686</c:v>
                </c:pt>
                <c:pt idx="9">
                  <c:v>687</c:v>
                </c:pt>
                <c:pt idx="10">
                  <c:v>693</c:v>
                </c:pt>
                <c:pt idx="11">
                  <c:v>704</c:v>
                </c:pt>
                <c:pt idx="12">
                  <c:v>718</c:v>
                </c:pt>
                <c:pt idx="13">
                  <c:v>735</c:v>
                </c:pt>
                <c:pt idx="14">
                  <c:v>757</c:v>
                </c:pt>
                <c:pt idx="15">
                  <c:v>781</c:v>
                </c:pt>
                <c:pt idx="16">
                  <c:v>806</c:v>
                </c:pt>
                <c:pt idx="17">
                  <c:v>832</c:v>
                </c:pt>
              </c:numCache>
            </c:numRef>
          </c:val>
          <c:smooth val="0"/>
          <c:extLst>
            <c:ext xmlns:c16="http://schemas.microsoft.com/office/drawing/2014/chart" uri="{C3380CC4-5D6E-409C-BE32-E72D297353CC}">
              <c16:uniqueId val="{00000002-10E5-4130-BF12-603F822A4A7D}"/>
            </c:ext>
          </c:extLst>
        </c:ser>
        <c:ser>
          <c:idx val="3"/>
          <c:order val="3"/>
          <c:tx>
            <c:strRef>
              <c:f>最低賃金の推移!$A$21:$A$21</c:f>
              <c:strCache>
                <c:ptCount val="1"/>
                <c:pt idx="0">
                  <c:v>福　 井</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最低賃金の推移!$C$21:$T$21</c:f>
              <c:numCache>
                <c:formatCode>General</c:formatCode>
                <c:ptCount val="18"/>
                <c:pt idx="0">
                  <c:v>642</c:v>
                </c:pt>
                <c:pt idx="1">
                  <c:v>642</c:v>
                </c:pt>
                <c:pt idx="2">
                  <c:v>643</c:v>
                </c:pt>
                <c:pt idx="3">
                  <c:v>645</c:v>
                </c:pt>
                <c:pt idx="4">
                  <c:v>649</c:v>
                </c:pt>
                <c:pt idx="5">
                  <c:v>659</c:v>
                </c:pt>
                <c:pt idx="6">
                  <c:v>670</c:v>
                </c:pt>
                <c:pt idx="7">
                  <c:v>671</c:v>
                </c:pt>
                <c:pt idx="8">
                  <c:v>683</c:v>
                </c:pt>
                <c:pt idx="9">
                  <c:v>684</c:v>
                </c:pt>
                <c:pt idx="10">
                  <c:v>690</c:v>
                </c:pt>
                <c:pt idx="11">
                  <c:v>701</c:v>
                </c:pt>
                <c:pt idx="12">
                  <c:v>716</c:v>
                </c:pt>
                <c:pt idx="13">
                  <c:v>732</c:v>
                </c:pt>
                <c:pt idx="14">
                  <c:v>754</c:v>
                </c:pt>
                <c:pt idx="15">
                  <c:v>778</c:v>
                </c:pt>
                <c:pt idx="16">
                  <c:v>803</c:v>
                </c:pt>
                <c:pt idx="17">
                  <c:v>829</c:v>
                </c:pt>
              </c:numCache>
            </c:numRef>
          </c:val>
          <c:smooth val="0"/>
          <c:extLst>
            <c:ext xmlns:c16="http://schemas.microsoft.com/office/drawing/2014/chart" uri="{C3380CC4-5D6E-409C-BE32-E72D297353CC}">
              <c16:uniqueId val="{00000003-10E5-4130-BF12-603F822A4A7D}"/>
            </c:ext>
          </c:extLst>
        </c:ser>
        <c:ser>
          <c:idx val="4"/>
          <c:order val="4"/>
          <c:tx>
            <c:strRef>
              <c:f>最低賃金の推移!$A$22:$A$22</c:f>
              <c:strCache>
                <c:ptCount val="1"/>
                <c:pt idx="0">
                  <c:v>山　 梨</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最低賃金の推移!$C$22:$T$22</c:f>
              <c:numCache>
                <c:formatCode>General</c:formatCode>
                <c:ptCount val="18"/>
                <c:pt idx="0">
                  <c:v>647</c:v>
                </c:pt>
                <c:pt idx="1">
                  <c:v>647</c:v>
                </c:pt>
                <c:pt idx="2">
                  <c:v>648</c:v>
                </c:pt>
                <c:pt idx="3">
                  <c:v>651</c:v>
                </c:pt>
                <c:pt idx="4">
                  <c:v>655</c:v>
                </c:pt>
                <c:pt idx="5">
                  <c:v>665</c:v>
                </c:pt>
                <c:pt idx="6">
                  <c:v>676</c:v>
                </c:pt>
                <c:pt idx="7">
                  <c:v>677</c:v>
                </c:pt>
                <c:pt idx="8">
                  <c:v>689</c:v>
                </c:pt>
                <c:pt idx="9">
                  <c:v>690</c:v>
                </c:pt>
                <c:pt idx="10">
                  <c:v>695</c:v>
                </c:pt>
                <c:pt idx="11">
                  <c:v>706</c:v>
                </c:pt>
                <c:pt idx="12">
                  <c:v>721</c:v>
                </c:pt>
                <c:pt idx="13">
                  <c:v>737</c:v>
                </c:pt>
                <c:pt idx="14">
                  <c:v>759</c:v>
                </c:pt>
                <c:pt idx="15">
                  <c:v>784</c:v>
                </c:pt>
                <c:pt idx="16">
                  <c:v>810</c:v>
                </c:pt>
                <c:pt idx="17">
                  <c:v>837</c:v>
                </c:pt>
              </c:numCache>
            </c:numRef>
          </c:val>
          <c:smooth val="0"/>
          <c:extLst>
            <c:ext xmlns:c16="http://schemas.microsoft.com/office/drawing/2014/chart" uri="{C3380CC4-5D6E-409C-BE32-E72D297353CC}">
              <c16:uniqueId val="{00000004-10E5-4130-BF12-603F822A4A7D}"/>
            </c:ext>
          </c:extLst>
        </c:ser>
        <c:ser>
          <c:idx val="5"/>
          <c:order val="5"/>
          <c:tx>
            <c:strRef>
              <c:f>最低賃金の推移!$A$23:$A$23</c:f>
              <c:strCache>
                <c:ptCount val="1"/>
                <c:pt idx="0">
                  <c:v>長　 野</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最低賃金の推移!$C$23:$T$23</c:f>
              <c:numCache>
                <c:formatCode>General</c:formatCode>
                <c:ptCount val="18"/>
                <c:pt idx="0">
                  <c:v>646</c:v>
                </c:pt>
                <c:pt idx="1">
                  <c:v>646</c:v>
                </c:pt>
                <c:pt idx="2">
                  <c:v>647</c:v>
                </c:pt>
                <c:pt idx="3">
                  <c:v>650</c:v>
                </c:pt>
                <c:pt idx="4">
                  <c:v>655</c:v>
                </c:pt>
                <c:pt idx="5">
                  <c:v>669</c:v>
                </c:pt>
                <c:pt idx="6">
                  <c:v>680</c:v>
                </c:pt>
                <c:pt idx="7">
                  <c:v>681</c:v>
                </c:pt>
                <c:pt idx="8">
                  <c:v>693</c:v>
                </c:pt>
                <c:pt idx="9">
                  <c:v>694</c:v>
                </c:pt>
                <c:pt idx="10">
                  <c:v>700</c:v>
                </c:pt>
                <c:pt idx="11">
                  <c:v>713</c:v>
                </c:pt>
                <c:pt idx="12">
                  <c:v>728</c:v>
                </c:pt>
                <c:pt idx="13">
                  <c:v>746</c:v>
                </c:pt>
                <c:pt idx="14">
                  <c:v>770</c:v>
                </c:pt>
                <c:pt idx="15">
                  <c:v>795</c:v>
                </c:pt>
                <c:pt idx="16">
                  <c:v>821</c:v>
                </c:pt>
                <c:pt idx="17">
                  <c:v>848</c:v>
                </c:pt>
              </c:numCache>
            </c:numRef>
          </c:val>
          <c:smooth val="0"/>
          <c:extLst>
            <c:ext xmlns:c16="http://schemas.microsoft.com/office/drawing/2014/chart" uri="{C3380CC4-5D6E-409C-BE32-E72D297353CC}">
              <c16:uniqueId val="{00000005-10E5-4130-BF12-603F822A4A7D}"/>
            </c:ext>
          </c:extLst>
        </c:ser>
        <c:ser>
          <c:idx val="6"/>
          <c:order val="6"/>
          <c:tx>
            <c:strRef>
              <c:f>最低賃金の推移!$A$24:$A$24</c:f>
              <c:strCache>
                <c:ptCount val="1"/>
                <c:pt idx="0">
                  <c:v>岐　 阜</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最低賃金の推移!$C$24:$T$24</c:f>
              <c:numCache>
                <c:formatCode>General</c:formatCode>
                <c:ptCount val="18"/>
                <c:pt idx="0">
                  <c:v>668</c:v>
                </c:pt>
                <c:pt idx="1">
                  <c:v>668</c:v>
                </c:pt>
                <c:pt idx="2">
                  <c:v>669</c:v>
                </c:pt>
                <c:pt idx="3">
                  <c:v>671</c:v>
                </c:pt>
                <c:pt idx="4">
                  <c:v>675</c:v>
                </c:pt>
                <c:pt idx="5">
                  <c:v>685</c:v>
                </c:pt>
                <c:pt idx="6">
                  <c:v>696</c:v>
                </c:pt>
                <c:pt idx="7">
                  <c:v>696</c:v>
                </c:pt>
                <c:pt idx="8">
                  <c:v>706</c:v>
                </c:pt>
                <c:pt idx="9">
                  <c:v>707</c:v>
                </c:pt>
                <c:pt idx="10">
                  <c:v>713</c:v>
                </c:pt>
                <c:pt idx="11">
                  <c:v>724</c:v>
                </c:pt>
                <c:pt idx="12">
                  <c:v>738</c:v>
                </c:pt>
                <c:pt idx="13">
                  <c:v>754</c:v>
                </c:pt>
                <c:pt idx="14">
                  <c:v>776</c:v>
                </c:pt>
                <c:pt idx="15">
                  <c:v>800</c:v>
                </c:pt>
                <c:pt idx="16">
                  <c:v>825</c:v>
                </c:pt>
                <c:pt idx="17">
                  <c:v>851</c:v>
                </c:pt>
              </c:numCache>
            </c:numRef>
          </c:val>
          <c:smooth val="0"/>
          <c:extLst>
            <c:ext xmlns:c16="http://schemas.microsoft.com/office/drawing/2014/chart" uri="{C3380CC4-5D6E-409C-BE32-E72D297353CC}">
              <c16:uniqueId val="{00000006-10E5-4130-BF12-603F822A4A7D}"/>
            </c:ext>
          </c:extLst>
        </c:ser>
        <c:ser>
          <c:idx val="7"/>
          <c:order val="7"/>
          <c:tx>
            <c:strRef>
              <c:f>最低賃金の推移!$A$25:$A$25</c:f>
              <c:strCache>
                <c:ptCount val="1"/>
                <c:pt idx="0">
                  <c:v>静　 岡</c:v>
                </c:pt>
              </c:strCache>
            </c:strRef>
          </c:tx>
          <c:spPr>
            <a:ln w="28800">
              <a:solidFill>
                <a:srgbClr val="AECF00"/>
              </a:solidFill>
            </a:ln>
          </c:spPr>
          <c:marker>
            <c:symbol val="dot"/>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最低賃金の推移!$C$25:$T$25</c:f>
              <c:numCache>
                <c:formatCode>General</c:formatCode>
                <c:ptCount val="18"/>
                <c:pt idx="0">
                  <c:v>671</c:v>
                </c:pt>
                <c:pt idx="1">
                  <c:v>671</c:v>
                </c:pt>
                <c:pt idx="2">
                  <c:v>673</c:v>
                </c:pt>
                <c:pt idx="3">
                  <c:v>677</c:v>
                </c:pt>
                <c:pt idx="4">
                  <c:v>682</c:v>
                </c:pt>
                <c:pt idx="5">
                  <c:v>697</c:v>
                </c:pt>
                <c:pt idx="6">
                  <c:v>711</c:v>
                </c:pt>
                <c:pt idx="7">
                  <c:v>713</c:v>
                </c:pt>
                <c:pt idx="8">
                  <c:v>725</c:v>
                </c:pt>
                <c:pt idx="9">
                  <c:v>728</c:v>
                </c:pt>
                <c:pt idx="10">
                  <c:v>735</c:v>
                </c:pt>
                <c:pt idx="11">
                  <c:v>749</c:v>
                </c:pt>
                <c:pt idx="12">
                  <c:v>765</c:v>
                </c:pt>
                <c:pt idx="13">
                  <c:v>783</c:v>
                </c:pt>
                <c:pt idx="14">
                  <c:v>807</c:v>
                </c:pt>
                <c:pt idx="15">
                  <c:v>832</c:v>
                </c:pt>
                <c:pt idx="16">
                  <c:v>858</c:v>
                </c:pt>
                <c:pt idx="17">
                  <c:v>885</c:v>
                </c:pt>
              </c:numCache>
            </c:numRef>
          </c:val>
          <c:smooth val="0"/>
          <c:extLst>
            <c:ext xmlns:c16="http://schemas.microsoft.com/office/drawing/2014/chart" uri="{C3380CC4-5D6E-409C-BE32-E72D297353CC}">
              <c16:uniqueId val="{00000007-10E5-4130-BF12-603F822A4A7D}"/>
            </c:ext>
          </c:extLst>
        </c:ser>
        <c:ser>
          <c:idx val="8"/>
          <c:order val="8"/>
          <c:tx>
            <c:strRef>
              <c:f>最低賃金の推移!$A$26:$A$26</c:f>
              <c:strCache>
                <c:ptCount val="1"/>
                <c:pt idx="0">
                  <c:v>愛 　知</c:v>
                </c:pt>
              </c:strCache>
            </c:strRef>
          </c:tx>
          <c:spPr>
            <a:ln w="28800">
              <a:solidFill>
                <a:srgbClr val="4B1F6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最低賃金の推移!$C$26:$T$26</c:f>
              <c:numCache>
                <c:formatCode>General</c:formatCode>
                <c:ptCount val="18"/>
                <c:pt idx="0">
                  <c:v>681</c:v>
                </c:pt>
                <c:pt idx="1">
                  <c:v>681</c:v>
                </c:pt>
                <c:pt idx="2">
                  <c:v>683</c:v>
                </c:pt>
                <c:pt idx="3">
                  <c:v>688</c:v>
                </c:pt>
                <c:pt idx="4">
                  <c:v>694</c:v>
                </c:pt>
                <c:pt idx="5">
                  <c:v>714</c:v>
                </c:pt>
                <c:pt idx="6">
                  <c:v>731</c:v>
                </c:pt>
                <c:pt idx="7">
                  <c:v>732</c:v>
                </c:pt>
                <c:pt idx="8">
                  <c:v>745</c:v>
                </c:pt>
                <c:pt idx="9">
                  <c:v>750</c:v>
                </c:pt>
                <c:pt idx="10">
                  <c:v>758</c:v>
                </c:pt>
                <c:pt idx="11">
                  <c:v>780</c:v>
                </c:pt>
                <c:pt idx="12">
                  <c:v>800</c:v>
                </c:pt>
                <c:pt idx="13">
                  <c:v>820</c:v>
                </c:pt>
                <c:pt idx="14">
                  <c:v>845</c:v>
                </c:pt>
                <c:pt idx="15">
                  <c:v>871</c:v>
                </c:pt>
                <c:pt idx="16">
                  <c:v>898</c:v>
                </c:pt>
                <c:pt idx="17">
                  <c:v>926</c:v>
                </c:pt>
              </c:numCache>
            </c:numRef>
          </c:val>
          <c:smooth val="0"/>
          <c:extLst>
            <c:ext xmlns:c16="http://schemas.microsoft.com/office/drawing/2014/chart" uri="{C3380CC4-5D6E-409C-BE32-E72D297353CC}">
              <c16:uniqueId val="{00000008-10E5-4130-BF12-603F822A4A7D}"/>
            </c:ext>
          </c:extLst>
        </c:ser>
        <c:dLbls>
          <c:showLegendKey val="0"/>
          <c:showVal val="0"/>
          <c:showCatName val="0"/>
          <c:showSerName val="0"/>
          <c:showPercent val="0"/>
          <c:showBubbleSize val="0"/>
        </c:dLbls>
        <c:marker val="1"/>
        <c:smooth val="0"/>
        <c:axId val="748666095"/>
        <c:axId val="748667759"/>
      </c:lineChart>
      <c:valAx>
        <c:axId val="748667759"/>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6095"/>
        <c:crossesAt val="1"/>
        <c:crossBetween val="between"/>
      </c:valAx>
      <c:catAx>
        <c:axId val="748666095"/>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7759"/>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関西の最低賃金</a:t>
            </a:r>
          </a:p>
        </c:rich>
      </c:tx>
      <c:overlay val="0"/>
    </c:title>
    <c:autoTitleDeleted val="0"/>
    <c:plotArea>
      <c:layout/>
      <c:lineChart>
        <c:grouping val="standard"/>
        <c:varyColors val="0"/>
        <c:ser>
          <c:idx val="0"/>
          <c:order val="0"/>
          <c:tx>
            <c:strRef>
              <c:f>最低賃金の推移!$A$27:$A$27</c:f>
              <c:strCache>
                <c:ptCount val="1"/>
                <c:pt idx="0">
                  <c:v>三　 重</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最低賃金の推移!$C$27:$T$27</c:f>
              <c:numCache>
                <c:formatCode>General</c:formatCode>
                <c:ptCount val="18"/>
                <c:pt idx="0">
                  <c:v>667</c:v>
                </c:pt>
                <c:pt idx="1">
                  <c:v>667</c:v>
                </c:pt>
                <c:pt idx="2">
                  <c:v>668</c:v>
                </c:pt>
                <c:pt idx="3">
                  <c:v>671</c:v>
                </c:pt>
                <c:pt idx="4">
                  <c:v>675</c:v>
                </c:pt>
                <c:pt idx="5">
                  <c:v>689</c:v>
                </c:pt>
                <c:pt idx="6">
                  <c:v>701</c:v>
                </c:pt>
                <c:pt idx="7">
                  <c:v>702</c:v>
                </c:pt>
                <c:pt idx="8">
                  <c:v>714</c:v>
                </c:pt>
                <c:pt idx="9">
                  <c:v>717</c:v>
                </c:pt>
                <c:pt idx="10">
                  <c:v>724</c:v>
                </c:pt>
                <c:pt idx="11">
                  <c:v>737</c:v>
                </c:pt>
                <c:pt idx="12">
                  <c:v>753</c:v>
                </c:pt>
                <c:pt idx="13">
                  <c:v>771</c:v>
                </c:pt>
                <c:pt idx="14">
                  <c:v>795</c:v>
                </c:pt>
                <c:pt idx="15">
                  <c:v>820</c:v>
                </c:pt>
                <c:pt idx="16">
                  <c:v>846</c:v>
                </c:pt>
                <c:pt idx="17">
                  <c:v>873</c:v>
                </c:pt>
              </c:numCache>
            </c:numRef>
          </c:val>
          <c:smooth val="0"/>
          <c:extLst>
            <c:ext xmlns:c16="http://schemas.microsoft.com/office/drawing/2014/chart" uri="{C3380CC4-5D6E-409C-BE32-E72D297353CC}">
              <c16:uniqueId val="{00000000-8CAA-4C5D-93F4-2667199D8C1A}"/>
            </c:ext>
          </c:extLst>
        </c:ser>
        <c:ser>
          <c:idx val="1"/>
          <c:order val="1"/>
          <c:tx>
            <c:strRef>
              <c:f>最低賃金の推移!$A$28:$A$28</c:f>
              <c:strCache>
                <c:ptCount val="1"/>
                <c:pt idx="0">
                  <c:v>滋 　賀</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最低賃金の推移!$C$28:$T$28</c:f>
              <c:numCache>
                <c:formatCode>General</c:formatCode>
                <c:ptCount val="18"/>
                <c:pt idx="0">
                  <c:v>651</c:v>
                </c:pt>
                <c:pt idx="1">
                  <c:v>651</c:v>
                </c:pt>
                <c:pt idx="2">
                  <c:v>652</c:v>
                </c:pt>
                <c:pt idx="3">
                  <c:v>657</c:v>
                </c:pt>
                <c:pt idx="4">
                  <c:v>662</c:v>
                </c:pt>
                <c:pt idx="5">
                  <c:v>677</c:v>
                </c:pt>
                <c:pt idx="6">
                  <c:v>691</c:v>
                </c:pt>
                <c:pt idx="7">
                  <c:v>693</c:v>
                </c:pt>
                <c:pt idx="8">
                  <c:v>706</c:v>
                </c:pt>
                <c:pt idx="9">
                  <c:v>709</c:v>
                </c:pt>
                <c:pt idx="10">
                  <c:v>716</c:v>
                </c:pt>
                <c:pt idx="11">
                  <c:v>730</c:v>
                </c:pt>
                <c:pt idx="12">
                  <c:v>746</c:v>
                </c:pt>
                <c:pt idx="13">
                  <c:v>764</c:v>
                </c:pt>
                <c:pt idx="14">
                  <c:v>788</c:v>
                </c:pt>
                <c:pt idx="15">
                  <c:v>812</c:v>
                </c:pt>
                <c:pt idx="16">
                  <c:v>839</c:v>
                </c:pt>
                <c:pt idx="17">
                  <c:v>866</c:v>
                </c:pt>
              </c:numCache>
            </c:numRef>
          </c:val>
          <c:smooth val="0"/>
          <c:extLst>
            <c:ext xmlns:c16="http://schemas.microsoft.com/office/drawing/2014/chart" uri="{C3380CC4-5D6E-409C-BE32-E72D297353CC}">
              <c16:uniqueId val="{00000001-8CAA-4C5D-93F4-2667199D8C1A}"/>
            </c:ext>
          </c:extLst>
        </c:ser>
        <c:ser>
          <c:idx val="2"/>
          <c:order val="2"/>
          <c:tx>
            <c:strRef>
              <c:f>最低賃金の推移!$A$29:$A$29</c:f>
              <c:strCache>
                <c:ptCount val="1"/>
                <c:pt idx="0">
                  <c:v>京 　都</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最低賃金の推移!$C$29:$T$29</c:f>
              <c:numCache>
                <c:formatCode>General</c:formatCode>
                <c:ptCount val="18"/>
                <c:pt idx="0">
                  <c:v>677</c:v>
                </c:pt>
                <c:pt idx="1">
                  <c:v>677</c:v>
                </c:pt>
                <c:pt idx="2">
                  <c:v>678</c:v>
                </c:pt>
                <c:pt idx="3">
                  <c:v>682</c:v>
                </c:pt>
                <c:pt idx="4">
                  <c:v>686</c:v>
                </c:pt>
                <c:pt idx="5">
                  <c:v>700</c:v>
                </c:pt>
                <c:pt idx="6">
                  <c:v>717</c:v>
                </c:pt>
                <c:pt idx="7">
                  <c:v>729</c:v>
                </c:pt>
                <c:pt idx="8">
                  <c:v>749</c:v>
                </c:pt>
                <c:pt idx="9">
                  <c:v>751</c:v>
                </c:pt>
                <c:pt idx="10">
                  <c:v>759</c:v>
                </c:pt>
                <c:pt idx="11">
                  <c:v>773</c:v>
                </c:pt>
                <c:pt idx="12">
                  <c:v>789</c:v>
                </c:pt>
                <c:pt idx="13">
                  <c:v>807</c:v>
                </c:pt>
                <c:pt idx="14">
                  <c:v>831</c:v>
                </c:pt>
                <c:pt idx="15">
                  <c:v>856</c:v>
                </c:pt>
                <c:pt idx="16">
                  <c:v>882</c:v>
                </c:pt>
                <c:pt idx="17">
                  <c:v>909</c:v>
                </c:pt>
              </c:numCache>
            </c:numRef>
          </c:val>
          <c:smooth val="0"/>
          <c:extLst>
            <c:ext xmlns:c16="http://schemas.microsoft.com/office/drawing/2014/chart" uri="{C3380CC4-5D6E-409C-BE32-E72D297353CC}">
              <c16:uniqueId val="{00000002-8CAA-4C5D-93F4-2667199D8C1A}"/>
            </c:ext>
          </c:extLst>
        </c:ser>
        <c:ser>
          <c:idx val="3"/>
          <c:order val="3"/>
          <c:tx>
            <c:strRef>
              <c:f>最低賃金の推移!$A$30:$A$30</c:f>
              <c:strCache>
                <c:ptCount val="1"/>
                <c:pt idx="0">
                  <c:v>大　 阪</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最低賃金の推移!$C$30:$T$30</c:f>
              <c:numCache>
                <c:formatCode>General</c:formatCode>
                <c:ptCount val="18"/>
                <c:pt idx="0">
                  <c:v>703</c:v>
                </c:pt>
                <c:pt idx="1">
                  <c:v>703</c:v>
                </c:pt>
                <c:pt idx="2">
                  <c:v>704</c:v>
                </c:pt>
                <c:pt idx="3">
                  <c:v>708</c:v>
                </c:pt>
                <c:pt idx="4">
                  <c:v>712</c:v>
                </c:pt>
                <c:pt idx="5">
                  <c:v>731</c:v>
                </c:pt>
                <c:pt idx="6">
                  <c:v>748</c:v>
                </c:pt>
                <c:pt idx="7">
                  <c:v>762</c:v>
                </c:pt>
                <c:pt idx="8">
                  <c:v>779</c:v>
                </c:pt>
                <c:pt idx="9">
                  <c:v>786</c:v>
                </c:pt>
                <c:pt idx="10">
                  <c:v>800</c:v>
                </c:pt>
                <c:pt idx="11">
                  <c:v>819</c:v>
                </c:pt>
                <c:pt idx="12">
                  <c:v>838</c:v>
                </c:pt>
                <c:pt idx="13">
                  <c:v>858</c:v>
                </c:pt>
                <c:pt idx="14">
                  <c:v>883</c:v>
                </c:pt>
                <c:pt idx="15">
                  <c:v>909</c:v>
                </c:pt>
                <c:pt idx="16">
                  <c:v>936</c:v>
                </c:pt>
                <c:pt idx="17">
                  <c:v>962</c:v>
                </c:pt>
              </c:numCache>
            </c:numRef>
          </c:val>
          <c:smooth val="0"/>
          <c:extLst>
            <c:ext xmlns:c16="http://schemas.microsoft.com/office/drawing/2014/chart" uri="{C3380CC4-5D6E-409C-BE32-E72D297353CC}">
              <c16:uniqueId val="{00000003-8CAA-4C5D-93F4-2667199D8C1A}"/>
            </c:ext>
          </c:extLst>
        </c:ser>
        <c:ser>
          <c:idx val="4"/>
          <c:order val="4"/>
          <c:tx>
            <c:strRef>
              <c:f>最低賃金の推移!$A$31:$A$31</c:f>
              <c:strCache>
                <c:ptCount val="1"/>
                <c:pt idx="0">
                  <c:v>兵　 庫</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最低賃金の推移!$C$31:$T$31</c:f>
              <c:numCache>
                <c:formatCode>General</c:formatCode>
                <c:ptCount val="18"/>
                <c:pt idx="0">
                  <c:v>675</c:v>
                </c:pt>
                <c:pt idx="1">
                  <c:v>675</c:v>
                </c:pt>
                <c:pt idx="2">
                  <c:v>676</c:v>
                </c:pt>
                <c:pt idx="3">
                  <c:v>679</c:v>
                </c:pt>
                <c:pt idx="4">
                  <c:v>683</c:v>
                </c:pt>
                <c:pt idx="5">
                  <c:v>697</c:v>
                </c:pt>
                <c:pt idx="6">
                  <c:v>712</c:v>
                </c:pt>
                <c:pt idx="7">
                  <c:v>721</c:v>
                </c:pt>
                <c:pt idx="8">
                  <c:v>734</c:v>
                </c:pt>
                <c:pt idx="9">
                  <c:v>739</c:v>
                </c:pt>
                <c:pt idx="10">
                  <c:v>749</c:v>
                </c:pt>
                <c:pt idx="11">
                  <c:v>761</c:v>
                </c:pt>
                <c:pt idx="12">
                  <c:v>776</c:v>
                </c:pt>
                <c:pt idx="13">
                  <c:v>794</c:v>
                </c:pt>
                <c:pt idx="14">
                  <c:v>819</c:v>
                </c:pt>
                <c:pt idx="15">
                  <c:v>844</c:v>
                </c:pt>
                <c:pt idx="16">
                  <c:v>871</c:v>
                </c:pt>
                <c:pt idx="17">
                  <c:v>899</c:v>
                </c:pt>
              </c:numCache>
            </c:numRef>
          </c:val>
          <c:smooth val="0"/>
          <c:extLst>
            <c:ext xmlns:c16="http://schemas.microsoft.com/office/drawing/2014/chart" uri="{C3380CC4-5D6E-409C-BE32-E72D297353CC}">
              <c16:uniqueId val="{00000004-8CAA-4C5D-93F4-2667199D8C1A}"/>
            </c:ext>
          </c:extLst>
        </c:ser>
        <c:ser>
          <c:idx val="5"/>
          <c:order val="5"/>
          <c:tx>
            <c:strRef>
              <c:f>最低賃金の推移!$A$32:$A$32</c:f>
              <c:strCache>
                <c:ptCount val="1"/>
                <c:pt idx="0">
                  <c:v>奈　 良</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最低賃金の推移!$C$32:$T$32</c:f>
              <c:numCache>
                <c:formatCode>General</c:formatCode>
                <c:ptCount val="18"/>
                <c:pt idx="0">
                  <c:v>647</c:v>
                </c:pt>
                <c:pt idx="1">
                  <c:v>647</c:v>
                </c:pt>
                <c:pt idx="2">
                  <c:v>648</c:v>
                </c:pt>
                <c:pt idx="3">
                  <c:v>652</c:v>
                </c:pt>
                <c:pt idx="4">
                  <c:v>656</c:v>
                </c:pt>
                <c:pt idx="5">
                  <c:v>667</c:v>
                </c:pt>
                <c:pt idx="6">
                  <c:v>678</c:v>
                </c:pt>
                <c:pt idx="7">
                  <c:v>679</c:v>
                </c:pt>
                <c:pt idx="8">
                  <c:v>691</c:v>
                </c:pt>
                <c:pt idx="9">
                  <c:v>693</c:v>
                </c:pt>
                <c:pt idx="10">
                  <c:v>699</c:v>
                </c:pt>
                <c:pt idx="11">
                  <c:v>710</c:v>
                </c:pt>
                <c:pt idx="12">
                  <c:v>724</c:v>
                </c:pt>
                <c:pt idx="13">
                  <c:v>740</c:v>
                </c:pt>
                <c:pt idx="14">
                  <c:v>762</c:v>
                </c:pt>
                <c:pt idx="15">
                  <c:v>786</c:v>
                </c:pt>
                <c:pt idx="16">
                  <c:v>811</c:v>
                </c:pt>
                <c:pt idx="17">
                  <c:v>837</c:v>
                </c:pt>
              </c:numCache>
            </c:numRef>
          </c:val>
          <c:smooth val="0"/>
          <c:extLst>
            <c:ext xmlns:c16="http://schemas.microsoft.com/office/drawing/2014/chart" uri="{C3380CC4-5D6E-409C-BE32-E72D297353CC}">
              <c16:uniqueId val="{00000005-8CAA-4C5D-93F4-2667199D8C1A}"/>
            </c:ext>
          </c:extLst>
        </c:ser>
        <c:ser>
          <c:idx val="6"/>
          <c:order val="6"/>
          <c:tx>
            <c:strRef>
              <c:f>最低賃金の推移!$A$33:$A$33</c:f>
              <c:strCache>
                <c:ptCount val="1"/>
                <c:pt idx="0">
                  <c:v>和歌山</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最低賃金の推移!$C$33:$T$33</c:f>
              <c:numCache>
                <c:formatCode>General</c:formatCode>
                <c:ptCount val="18"/>
                <c:pt idx="0">
                  <c:v>645</c:v>
                </c:pt>
                <c:pt idx="1">
                  <c:v>645</c:v>
                </c:pt>
                <c:pt idx="2">
                  <c:v>645</c:v>
                </c:pt>
                <c:pt idx="3">
                  <c:v>649</c:v>
                </c:pt>
                <c:pt idx="4">
                  <c:v>652</c:v>
                </c:pt>
                <c:pt idx="5">
                  <c:v>662</c:v>
                </c:pt>
                <c:pt idx="6">
                  <c:v>673</c:v>
                </c:pt>
                <c:pt idx="7">
                  <c:v>674</c:v>
                </c:pt>
                <c:pt idx="8">
                  <c:v>684</c:v>
                </c:pt>
                <c:pt idx="9">
                  <c:v>685</c:v>
                </c:pt>
                <c:pt idx="10">
                  <c:v>690</c:v>
                </c:pt>
                <c:pt idx="11">
                  <c:v>701</c:v>
                </c:pt>
                <c:pt idx="12">
                  <c:v>715</c:v>
                </c:pt>
                <c:pt idx="13">
                  <c:v>731</c:v>
                </c:pt>
                <c:pt idx="14">
                  <c:v>753</c:v>
                </c:pt>
                <c:pt idx="15">
                  <c:v>777</c:v>
                </c:pt>
                <c:pt idx="16">
                  <c:v>803</c:v>
                </c:pt>
                <c:pt idx="17">
                  <c:v>830</c:v>
                </c:pt>
              </c:numCache>
            </c:numRef>
          </c:val>
          <c:smooth val="0"/>
          <c:extLst>
            <c:ext xmlns:c16="http://schemas.microsoft.com/office/drawing/2014/chart" uri="{C3380CC4-5D6E-409C-BE32-E72D297353CC}">
              <c16:uniqueId val="{00000006-8CAA-4C5D-93F4-2667199D8C1A}"/>
            </c:ext>
          </c:extLst>
        </c:ser>
        <c:dLbls>
          <c:showLegendKey val="0"/>
          <c:showVal val="0"/>
          <c:showCatName val="0"/>
          <c:showSerName val="0"/>
          <c:showPercent val="0"/>
          <c:showBubbleSize val="0"/>
        </c:dLbls>
        <c:marker val="1"/>
        <c:smooth val="0"/>
        <c:axId val="748677327"/>
        <c:axId val="748676495"/>
      </c:lineChart>
      <c:valAx>
        <c:axId val="748676495"/>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7327"/>
        <c:crossesAt val="1"/>
        <c:crossBetween val="between"/>
      </c:valAx>
      <c:catAx>
        <c:axId val="748677327"/>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6495"/>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中国・四国の最低賃金</a:t>
            </a:r>
          </a:p>
        </c:rich>
      </c:tx>
      <c:overlay val="0"/>
    </c:title>
    <c:autoTitleDeleted val="0"/>
    <c:plotArea>
      <c:layout/>
      <c:lineChart>
        <c:grouping val="standard"/>
        <c:varyColors val="0"/>
        <c:ser>
          <c:idx val="0"/>
          <c:order val="0"/>
          <c:tx>
            <c:strRef>
              <c:f>最低賃金の推移!$A$34:$A$34</c:f>
              <c:strCache>
                <c:ptCount val="1"/>
                <c:pt idx="0">
                  <c:v>鳥　 取</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最低賃金の推移!$C$34:$T$34</c:f>
              <c:numCache>
                <c:formatCode>General</c:formatCode>
                <c:ptCount val="18"/>
                <c:pt idx="0">
                  <c:v>610</c:v>
                </c:pt>
                <c:pt idx="1">
                  <c:v>610</c:v>
                </c:pt>
                <c:pt idx="2">
                  <c:v>611</c:v>
                </c:pt>
                <c:pt idx="3">
                  <c:v>612</c:v>
                </c:pt>
                <c:pt idx="4">
                  <c:v>614</c:v>
                </c:pt>
                <c:pt idx="5">
                  <c:v>621</c:v>
                </c:pt>
                <c:pt idx="6">
                  <c:v>629</c:v>
                </c:pt>
                <c:pt idx="7">
                  <c:v>630</c:v>
                </c:pt>
                <c:pt idx="8">
                  <c:v>642</c:v>
                </c:pt>
                <c:pt idx="9">
                  <c:v>646</c:v>
                </c:pt>
                <c:pt idx="10">
                  <c:v>653</c:v>
                </c:pt>
                <c:pt idx="11">
                  <c:v>664</c:v>
                </c:pt>
                <c:pt idx="12">
                  <c:v>677</c:v>
                </c:pt>
                <c:pt idx="13">
                  <c:v>693</c:v>
                </c:pt>
                <c:pt idx="14">
                  <c:v>715</c:v>
                </c:pt>
                <c:pt idx="15">
                  <c:v>738</c:v>
                </c:pt>
                <c:pt idx="16">
                  <c:v>762</c:v>
                </c:pt>
                <c:pt idx="17">
                  <c:v>790</c:v>
                </c:pt>
              </c:numCache>
            </c:numRef>
          </c:val>
          <c:smooth val="0"/>
          <c:extLst>
            <c:ext xmlns:c16="http://schemas.microsoft.com/office/drawing/2014/chart" uri="{C3380CC4-5D6E-409C-BE32-E72D297353CC}">
              <c16:uniqueId val="{00000000-1B5F-4AC9-A246-9181DB3BA6EA}"/>
            </c:ext>
          </c:extLst>
        </c:ser>
        <c:ser>
          <c:idx val="1"/>
          <c:order val="1"/>
          <c:tx>
            <c:strRef>
              <c:f>最低賃金の推移!$A$35:$A$35</c:f>
              <c:strCache>
                <c:ptCount val="1"/>
                <c:pt idx="0">
                  <c:v>島　 根</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最低賃金の推移!$C$35:$T$35</c:f>
              <c:numCache>
                <c:formatCode>General</c:formatCode>
                <c:ptCount val="18"/>
                <c:pt idx="0">
                  <c:v>609</c:v>
                </c:pt>
                <c:pt idx="1">
                  <c:v>609</c:v>
                </c:pt>
                <c:pt idx="2">
                  <c:v>610</c:v>
                </c:pt>
                <c:pt idx="3">
                  <c:v>612</c:v>
                </c:pt>
                <c:pt idx="4">
                  <c:v>614</c:v>
                </c:pt>
                <c:pt idx="5">
                  <c:v>621</c:v>
                </c:pt>
                <c:pt idx="6">
                  <c:v>629</c:v>
                </c:pt>
                <c:pt idx="7">
                  <c:v>630</c:v>
                </c:pt>
                <c:pt idx="8">
                  <c:v>642</c:v>
                </c:pt>
                <c:pt idx="9">
                  <c:v>646</c:v>
                </c:pt>
                <c:pt idx="10">
                  <c:v>652</c:v>
                </c:pt>
                <c:pt idx="11">
                  <c:v>664</c:v>
                </c:pt>
                <c:pt idx="12">
                  <c:v>679</c:v>
                </c:pt>
                <c:pt idx="13">
                  <c:v>696</c:v>
                </c:pt>
                <c:pt idx="14">
                  <c:v>718</c:v>
                </c:pt>
                <c:pt idx="15">
                  <c:v>740</c:v>
                </c:pt>
                <c:pt idx="16">
                  <c:v>764</c:v>
                </c:pt>
                <c:pt idx="17">
                  <c:v>790</c:v>
                </c:pt>
              </c:numCache>
            </c:numRef>
          </c:val>
          <c:smooth val="0"/>
          <c:extLst>
            <c:ext xmlns:c16="http://schemas.microsoft.com/office/drawing/2014/chart" uri="{C3380CC4-5D6E-409C-BE32-E72D297353CC}">
              <c16:uniqueId val="{00000001-1B5F-4AC9-A246-9181DB3BA6EA}"/>
            </c:ext>
          </c:extLst>
        </c:ser>
        <c:ser>
          <c:idx val="2"/>
          <c:order val="2"/>
          <c:tx>
            <c:strRef>
              <c:f>最低賃金の推移!$A$36:$A$36</c:f>
              <c:strCache>
                <c:ptCount val="1"/>
                <c:pt idx="0">
                  <c:v>岡　 山</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最低賃金の推移!$C$36:$T$36</c:f>
              <c:numCache>
                <c:formatCode>General</c:formatCode>
                <c:ptCount val="18"/>
                <c:pt idx="0">
                  <c:v>640</c:v>
                </c:pt>
                <c:pt idx="1">
                  <c:v>640</c:v>
                </c:pt>
                <c:pt idx="2">
                  <c:v>641</c:v>
                </c:pt>
                <c:pt idx="3">
                  <c:v>644</c:v>
                </c:pt>
                <c:pt idx="4">
                  <c:v>648</c:v>
                </c:pt>
                <c:pt idx="5">
                  <c:v>658</c:v>
                </c:pt>
                <c:pt idx="6">
                  <c:v>669</c:v>
                </c:pt>
                <c:pt idx="7">
                  <c:v>670</c:v>
                </c:pt>
                <c:pt idx="8">
                  <c:v>683</c:v>
                </c:pt>
                <c:pt idx="9">
                  <c:v>685</c:v>
                </c:pt>
                <c:pt idx="10">
                  <c:v>691</c:v>
                </c:pt>
                <c:pt idx="11">
                  <c:v>703</c:v>
                </c:pt>
                <c:pt idx="12">
                  <c:v>719</c:v>
                </c:pt>
                <c:pt idx="13">
                  <c:v>735</c:v>
                </c:pt>
                <c:pt idx="14">
                  <c:v>757</c:v>
                </c:pt>
                <c:pt idx="15">
                  <c:v>781</c:v>
                </c:pt>
                <c:pt idx="16">
                  <c:v>807</c:v>
                </c:pt>
                <c:pt idx="17">
                  <c:v>833</c:v>
                </c:pt>
              </c:numCache>
            </c:numRef>
          </c:val>
          <c:smooth val="0"/>
          <c:extLst>
            <c:ext xmlns:c16="http://schemas.microsoft.com/office/drawing/2014/chart" uri="{C3380CC4-5D6E-409C-BE32-E72D297353CC}">
              <c16:uniqueId val="{00000002-1B5F-4AC9-A246-9181DB3BA6EA}"/>
            </c:ext>
          </c:extLst>
        </c:ser>
        <c:ser>
          <c:idx val="3"/>
          <c:order val="3"/>
          <c:tx>
            <c:strRef>
              <c:f>最低賃金の推移!$A$37:$A$37</c:f>
              <c:strCache>
                <c:ptCount val="1"/>
                <c:pt idx="0">
                  <c:v>広　 島</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最低賃金の推移!$C$37:$T$37</c:f>
              <c:numCache>
                <c:formatCode>General</c:formatCode>
                <c:ptCount val="18"/>
                <c:pt idx="0">
                  <c:v>644</c:v>
                </c:pt>
                <c:pt idx="1">
                  <c:v>644</c:v>
                </c:pt>
                <c:pt idx="2">
                  <c:v>645</c:v>
                </c:pt>
                <c:pt idx="3">
                  <c:v>649</c:v>
                </c:pt>
                <c:pt idx="4">
                  <c:v>654</c:v>
                </c:pt>
                <c:pt idx="5">
                  <c:v>669</c:v>
                </c:pt>
                <c:pt idx="6">
                  <c:v>683</c:v>
                </c:pt>
                <c:pt idx="7">
                  <c:v>692</c:v>
                </c:pt>
                <c:pt idx="8">
                  <c:v>704</c:v>
                </c:pt>
                <c:pt idx="9">
                  <c:v>710</c:v>
                </c:pt>
                <c:pt idx="10">
                  <c:v>719</c:v>
                </c:pt>
                <c:pt idx="11">
                  <c:v>733</c:v>
                </c:pt>
                <c:pt idx="12">
                  <c:v>750</c:v>
                </c:pt>
                <c:pt idx="13">
                  <c:v>769</c:v>
                </c:pt>
                <c:pt idx="14">
                  <c:v>793</c:v>
                </c:pt>
                <c:pt idx="15">
                  <c:v>818</c:v>
                </c:pt>
                <c:pt idx="16">
                  <c:v>844</c:v>
                </c:pt>
                <c:pt idx="17">
                  <c:v>871</c:v>
                </c:pt>
              </c:numCache>
            </c:numRef>
          </c:val>
          <c:smooth val="0"/>
          <c:extLst>
            <c:ext xmlns:c16="http://schemas.microsoft.com/office/drawing/2014/chart" uri="{C3380CC4-5D6E-409C-BE32-E72D297353CC}">
              <c16:uniqueId val="{00000003-1B5F-4AC9-A246-9181DB3BA6EA}"/>
            </c:ext>
          </c:extLst>
        </c:ser>
        <c:ser>
          <c:idx val="4"/>
          <c:order val="4"/>
          <c:tx>
            <c:strRef>
              <c:f>最低賃金の推移!$A$38:$A$38</c:f>
              <c:strCache>
                <c:ptCount val="1"/>
                <c:pt idx="0">
                  <c:v>山　 口</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最低賃金の推移!$C$38:$T$38</c:f>
              <c:numCache>
                <c:formatCode>General</c:formatCode>
                <c:ptCount val="18"/>
                <c:pt idx="0">
                  <c:v>637</c:v>
                </c:pt>
                <c:pt idx="1">
                  <c:v>637</c:v>
                </c:pt>
                <c:pt idx="2">
                  <c:v>638</c:v>
                </c:pt>
                <c:pt idx="3">
                  <c:v>642</c:v>
                </c:pt>
                <c:pt idx="4">
                  <c:v>646</c:v>
                </c:pt>
                <c:pt idx="5">
                  <c:v>657</c:v>
                </c:pt>
                <c:pt idx="6">
                  <c:v>668</c:v>
                </c:pt>
                <c:pt idx="7">
                  <c:v>669</c:v>
                </c:pt>
                <c:pt idx="8">
                  <c:v>681</c:v>
                </c:pt>
                <c:pt idx="9">
                  <c:v>684</c:v>
                </c:pt>
                <c:pt idx="10">
                  <c:v>690</c:v>
                </c:pt>
                <c:pt idx="11">
                  <c:v>701</c:v>
                </c:pt>
                <c:pt idx="12">
                  <c:v>715</c:v>
                </c:pt>
                <c:pt idx="13">
                  <c:v>731</c:v>
                </c:pt>
                <c:pt idx="14">
                  <c:v>753</c:v>
                </c:pt>
                <c:pt idx="15">
                  <c:v>777</c:v>
                </c:pt>
                <c:pt idx="16">
                  <c:v>802</c:v>
                </c:pt>
                <c:pt idx="17">
                  <c:v>829</c:v>
                </c:pt>
              </c:numCache>
            </c:numRef>
          </c:val>
          <c:smooth val="0"/>
          <c:extLst>
            <c:ext xmlns:c16="http://schemas.microsoft.com/office/drawing/2014/chart" uri="{C3380CC4-5D6E-409C-BE32-E72D297353CC}">
              <c16:uniqueId val="{00000004-1B5F-4AC9-A246-9181DB3BA6EA}"/>
            </c:ext>
          </c:extLst>
        </c:ser>
        <c:ser>
          <c:idx val="5"/>
          <c:order val="5"/>
          <c:tx>
            <c:strRef>
              <c:f>最低賃金の推移!$A$39:$A$39</c:f>
              <c:strCache>
                <c:ptCount val="1"/>
                <c:pt idx="0">
                  <c:v>徳　 島</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最低賃金の推移!$C$39:$T$39</c:f>
              <c:numCache>
                <c:formatCode>General</c:formatCode>
                <c:ptCount val="18"/>
                <c:pt idx="0">
                  <c:v>611</c:v>
                </c:pt>
                <c:pt idx="1">
                  <c:v>611</c:v>
                </c:pt>
                <c:pt idx="2">
                  <c:v>612</c:v>
                </c:pt>
                <c:pt idx="3">
                  <c:v>615</c:v>
                </c:pt>
                <c:pt idx="4">
                  <c:v>617</c:v>
                </c:pt>
                <c:pt idx="5">
                  <c:v>625</c:v>
                </c:pt>
                <c:pt idx="6">
                  <c:v>632</c:v>
                </c:pt>
                <c:pt idx="7">
                  <c:v>633</c:v>
                </c:pt>
                <c:pt idx="8">
                  <c:v>645</c:v>
                </c:pt>
                <c:pt idx="9">
                  <c:v>647</c:v>
                </c:pt>
                <c:pt idx="10">
                  <c:v>654</c:v>
                </c:pt>
                <c:pt idx="11">
                  <c:v>666</c:v>
                </c:pt>
                <c:pt idx="12">
                  <c:v>679</c:v>
                </c:pt>
                <c:pt idx="13">
                  <c:v>695</c:v>
                </c:pt>
                <c:pt idx="14">
                  <c:v>716</c:v>
                </c:pt>
                <c:pt idx="15">
                  <c:v>740</c:v>
                </c:pt>
                <c:pt idx="16">
                  <c:v>766</c:v>
                </c:pt>
                <c:pt idx="17">
                  <c:v>793</c:v>
                </c:pt>
              </c:numCache>
            </c:numRef>
          </c:val>
          <c:smooth val="0"/>
          <c:extLst>
            <c:ext xmlns:c16="http://schemas.microsoft.com/office/drawing/2014/chart" uri="{C3380CC4-5D6E-409C-BE32-E72D297353CC}">
              <c16:uniqueId val="{00000005-1B5F-4AC9-A246-9181DB3BA6EA}"/>
            </c:ext>
          </c:extLst>
        </c:ser>
        <c:ser>
          <c:idx val="6"/>
          <c:order val="6"/>
          <c:tx>
            <c:strRef>
              <c:f>最低賃金の推移!$A$40:$A$40</c:f>
              <c:strCache>
                <c:ptCount val="1"/>
                <c:pt idx="0">
                  <c:v>香　 川</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最低賃金の推移!$C$40:$T$40</c:f>
              <c:numCache>
                <c:formatCode>General</c:formatCode>
                <c:ptCount val="18"/>
                <c:pt idx="0">
                  <c:v>618</c:v>
                </c:pt>
                <c:pt idx="1">
                  <c:v>618</c:v>
                </c:pt>
                <c:pt idx="2">
                  <c:v>620</c:v>
                </c:pt>
                <c:pt idx="3">
                  <c:v>625</c:v>
                </c:pt>
                <c:pt idx="4">
                  <c:v>629</c:v>
                </c:pt>
                <c:pt idx="5">
                  <c:v>640</c:v>
                </c:pt>
                <c:pt idx="6">
                  <c:v>651</c:v>
                </c:pt>
                <c:pt idx="7">
                  <c:v>652</c:v>
                </c:pt>
                <c:pt idx="8">
                  <c:v>664</c:v>
                </c:pt>
                <c:pt idx="9">
                  <c:v>667</c:v>
                </c:pt>
                <c:pt idx="10">
                  <c:v>674</c:v>
                </c:pt>
                <c:pt idx="11">
                  <c:v>686</c:v>
                </c:pt>
                <c:pt idx="12">
                  <c:v>702</c:v>
                </c:pt>
                <c:pt idx="13">
                  <c:v>719</c:v>
                </c:pt>
                <c:pt idx="14">
                  <c:v>742</c:v>
                </c:pt>
                <c:pt idx="15">
                  <c:v>766</c:v>
                </c:pt>
                <c:pt idx="16">
                  <c:v>792</c:v>
                </c:pt>
                <c:pt idx="17">
                  <c:v>818</c:v>
                </c:pt>
              </c:numCache>
            </c:numRef>
          </c:val>
          <c:smooth val="0"/>
          <c:extLst>
            <c:ext xmlns:c16="http://schemas.microsoft.com/office/drawing/2014/chart" uri="{C3380CC4-5D6E-409C-BE32-E72D297353CC}">
              <c16:uniqueId val="{00000006-1B5F-4AC9-A246-9181DB3BA6EA}"/>
            </c:ext>
          </c:extLst>
        </c:ser>
        <c:ser>
          <c:idx val="7"/>
          <c:order val="7"/>
          <c:tx>
            <c:strRef>
              <c:f>最低賃金の推移!$A$41:$A$41</c:f>
              <c:strCache>
                <c:ptCount val="1"/>
                <c:pt idx="0">
                  <c:v>愛　 媛</c:v>
                </c:pt>
              </c:strCache>
            </c:strRef>
          </c:tx>
          <c:spPr>
            <a:ln w="28800">
              <a:solidFill>
                <a:srgbClr val="AECF00"/>
              </a:solidFill>
            </a:ln>
          </c:spPr>
          <c:marker>
            <c:symbol val="dot"/>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最低賃金の推移!$C$41:$T$41</c:f>
              <c:numCache>
                <c:formatCode>General</c:formatCode>
                <c:ptCount val="18"/>
                <c:pt idx="0">
                  <c:v>611</c:v>
                </c:pt>
                <c:pt idx="1">
                  <c:v>611</c:v>
                </c:pt>
                <c:pt idx="2">
                  <c:v>612</c:v>
                </c:pt>
                <c:pt idx="3">
                  <c:v>614</c:v>
                </c:pt>
                <c:pt idx="4">
                  <c:v>616</c:v>
                </c:pt>
                <c:pt idx="5">
                  <c:v>623</c:v>
                </c:pt>
                <c:pt idx="6">
                  <c:v>631</c:v>
                </c:pt>
                <c:pt idx="7">
                  <c:v>632</c:v>
                </c:pt>
                <c:pt idx="8">
                  <c:v>644</c:v>
                </c:pt>
                <c:pt idx="9">
                  <c:v>647</c:v>
                </c:pt>
                <c:pt idx="10">
                  <c:v>654</c:v>
                </c:pt>
                <c:pt idx="11">
                  <c:v>666</c:v>
                </c:pt>
                <c:pt idx="12">
                  <c:v>680</c:v>
                </c:pt>
                <c:pt idx="13">
                  <c:v>696</c:v>
                </c:pt>
                <c:pt idx="14">
                  <c:v>717</c:v>
                </c:pt>
                <c:pt idx="15">
                  <c:v>738</c:v>
                </c:pt>
                <c:pt idx="16">
                  <c:v>764</c:v>
                </c:pt>
                <c:pt idx="17">
                  <c:v>790</c:v>
                </c:pt>
              </c:numCache>
            </c:numRef>
          </c:val>
          <c:smooth val="0"/>
          <c:extLst>
            <c:ext xmlns:c16="http://schemas.microsoft.com/office/drawing/2014/chart" uri="{C3380CC4-5D6E-409C-BE32-E72D297353CC}">
              <c16:uniqueId val="{00000007-1B5F-4AC9-A246-9181DB3BA6EA}"/>
            </c:ext>
          </c:extLst>
        </c:ser>
        <c:ser>
          <c:idx val="8"/>
          <c:order val="8"/>
          <c:tx>
            <c:strRef>
              <c:f>最低賃金の推移!$A$42:$A$42</c:f>
              <c:strCache>
                <c:ptCount val="1"/>
                <c:pt idx="0">
                  <c:v>高　 知</c:v>
                </c:pt>
              </c:strCache>
            </c:strRef>
          </c:tx>
          <c:spPr>
            <a:ln w="28800">
              <a:solidFill>
                <a:srgbClr val="4B1F6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最低賃金の推移!$C$42:$T$42</c:f>
              <c:numCache>
                <c:formatCode>General</c:formatCode>
                <c:ptCount val="18"/>
                <c:pt idx="0">
                  <c:v>611</c:v>
                </c:pt>
                <c:pt idx="1">
                  <c:v>611</c:v>
                </c:pt>
                <c:pt idx="2">
                  <c:v>611</c:v>
                </c:pt>
                <c:pt idx="3">
                  <c:v>613</c:v>
                </c:pt>
                <c:pt idx="4">
                  <c:v>615</c:v>
                </c:pt>
                <c:pt idx="5">
                  <c:v>622</c:v>
                </c:pt>
                <c:pt idx="6">
                  <c:v>630</c:v>
                </c:pt>
                <c:pt idx="7">
                  <c:v>631</c:v>
                </c:pt>
                <c:pt idx="8">
                  <c:v>642</c:v>
                </c:pt>
                <c:pt idx="9">
                  <c:v>645</c:v>
                </c:pt>
                <c:pt idx="10">
                  <c:v>652</c:v>
                </c:pt>
                <c:pt idx="11">
                  <c:v>664</c:v>
                </c:pt>
                <c:pt idx="12">
                  <c:v>677</c:v>
                </c:pt>
                <c:pt idx="13">
                  <c:v>693</c:v>
                </c:pt>
                <c:pt idx="14">
                  <c:v>715</c:v>
                </c:pt>
                <c:pt idx="15">
                  <c:v>737</c:v>
                </c:pt>
                <c:pt idx="16">
                  <c:v>762</c:v>
                </c:pt>
                <c:pt idx="17">
                  <c:v>790</c:v>
                </c:pt>
              </c:numCache>
            </c:numRef>
          </c:val>
          <c:smooth val="0"/>
          <c:extLst>
            <c:ext xmlns:c16="http://schemas.microsoft.com/office/drawing/2014/chart" uri="{C3380CC4-5D6E-409C-BE32-E72D297353CC}">
              <c16:uniqueId val="{00000008-1B5F-4AC9-A246-9181DB3BA6EA}"/>
            </c:ext>
          </c:extLst>
        </c:ser>
        <c:dLbls>
          <c:showLegendKey val="0"/>
          <c:showVal val="0"/>
          <c:showCatName val="0"/>
          <c:showSerName val="0"/>
          <c:showPercent val="0"/>
          <c:showBubbleSize val="0"/>
        </c:dLbls>
        <c:marker val="1"/>
        <c:smooth val="0"/>
        <c:axId val="748672751"/>
        <c:axId val="748662351"/>
      </c:lineChart>
      <c:valAx>
        <c:axId val="748662351"/>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2751"/>
        <c:crossesAt val="1"/>
        <c:crossBetween val="between"/>
      </c:valAx>
      <c:catAx>
        <c:axId val="748672751"/>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235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九州の最低賃金</a:t>
            </a:r>
          </a:p>
        </c:rich>
      </c:tx>
      <c:overlay val="0"/>
    </c:title>
    <c:autoTitleDeleted val="0"/>
    <c:plotArea>
      <c:layout/>
      <c:lineChart>
        <c:grouping val="standard"/>
        <c:varyColors val="0"/>
        <c:ser>
          <c:idx val="0"/>
          <c:order val="0"/>
          <c:tx>
            <c:strRef>
              <c:f>最低賃金の推移!$A$43:$A$43</c:f>
              <c:strCache>
                <c:ptCount val="1"/>
                <c:pt idx="0">
                  <c:v>福　 岡</c:v>
                </c:pt>
              </c:strCache>
            </c:strRef>
          </c:tx>
          <c:spPr>
            <a:ln w="28800">
              <a:solidFill>
                <a:srgbClr val="004586"/>
              </a:solidFill>
            </a:ln>
          </c:spPr>
          <c:marker>
            <c:symbol val="squar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最低賃金の推移!$C$43:$T$43</c:f>
              <c:numCache>
                <c:formatCode>General</c:formatCode>
                <c:ptCount val="18"/>
                <c:pt idx="0">
                  <c:v>643</c:v>
                </c:pt>
                <c:pt idx="1">
                  <c:v>644</c:v>
                </c:pt>
                <c:pt idx="2">
                  <c:v>645</c:v>
                </c:pt>
                <c:pt idx="3">
                  <c:v>648</c:v>
                </c:pt>
                <c:pt idx="4">
                  <c:v>652</c:v>
                </c:pt>
                <c:pt idx="5">
                  <c:v>663</c:v>
                </c:pt>
                <c:pt idx="6">
                  <c:v>675</c:v>
                </c:pt>
                <c:pt idx="7">
                  <c:v>680</c:v>
                </c:pt>
                <c:pt idx="8">
                  <c:v>692</c:v>
                </c:pt>
                <c:pt idx="9">
                  <c:v>695</c:v>
                </c:pt>
                <c:pt idx="10">
                  <c:v>701</c:v>
                </c:pt>
                <c:pt idx="11">
                  <c:v>712</c:v>
                </c:pt>
                <c:pt idx="12">
                  <c:v>727</c:v>
                </c:pt>
                <c:pt idx="13">
                  <c:v>743</c:v>
                </c:pt>
                <c:pt idx="14">
                  <c:v>765</c:v>
                </c:pt>
                <c:pt idx="15">
                  <c:v>789</c:v>
                </c:pt>
                <c:pt idx="16">
                  <c:v>814</c:v>
                </c:pt>
                <c:pt idx="17">
                  <c:v>841</c:v>
                </c:pt>
              </c:numCache>
            </c:numRef>
          </c:val>
          <c:smooth val="0"/>
          <c:extLst>
            <c:ext xmlns:c16="http://schemas.microsoft.com/office/drawing/2014/chart" uri="{C3380CC4-5D6E-409C-BE32-E72D297353CC}">
              <c16:uniqueId val="{00000000-57CC-4886-B4CC-3C48BE7706A5}"/>
            </c:ext>
          </c:extLst>
        </c:ser>
        <c:ser>
          <c:idx val="1"/>
          <c:order val="1"/>
          <c:tx>
            <c:strRef>
              <c:f>最低賃金の推移!$A$44:$A$44</c:f>
              <c:strCache>
                <c:ptCount val="1"/>
                <c:pt idx="0">
                  <c:v>佐　 賀</c:v>
                </c:pt>
              </c:strCache>
            </c:strRef>
          </c:tx>
          <c:spPr>
            <a:ln w="28800">
              <a:solidFill>
                <a:srgbClr val="FF420E"/>
              </a:solidFill>
            </a:ln>
          </c:spPr>
          <c:marker>
            <c:symbol val="diamond"/>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最低賃金の推移!$C$44:$T$44</c:f>
              <c:numCache>
                <c:formatCode>General</c:formatCode>
                <c:ptCount val="18"/>
                <c:pt idx="0">
                  <c:v>605</c:v>
                </c:pt>
                <c:pt idx="1">
                  <c:v>605</c:v>
                </c:pt>
                <c:pt idx="2">
                  <c:v>606</c:v>
                </c:pt>
                <c:pt idx="3">
                  <c:v>608</c:v>
                </c:pt>
                <c:pt idx="4">
                  <c:v>611</c:v>
                </c:pt>
                <c:pt idx="5">
                  <c:v>619</c:v>
                </c:pt>
                <c:pt idx="6">
                  <c:v>628</c:v>
                </c:pt>
                <c:pt idx="7">
                  <c:v>629</c:v>
                </c:pt>
                <c:pt idx="8">
                  <c:v>642</c:v>
                </c:pt>
                <c:pt idx="9">
                  <c:v>646</c:v>
                </c:pt>
                <c:pt idx="10">
                  <c:v>653</c:v>
                </c:pt>
                <c:pt idx="11">
                  <c:v>664</c:v>
                </c:pt>
                <c:pt idx="12">
                  <c:v>678</c:v>
                </c:pt>
                <c:pt idx="13">
                  <c:v>694</c:v>
                </c:pt>
                <c:pt idx="14">
                  <c:v>715</c:v>
                </c:pt>
                <c:pt idx="15">
                  <c:v>737</c:v>
                </c:pt>
                <c:pt idx="16">
                  <c:v>762</c:v>
                </c:pt>
                <c:pt idx="17">
                  <c:v>790</c:v>
                </c:pt>
              </c:numCache>
            </c:numRef>
          </c:val>
          <c:smooth val="0"/>
          <c:extLst>
            <c:ext xmlns:c16="http://schemas.microsoft.com/office/drawing/2014/chart" uri="{C3380CC4-5D6E-409C-BE32-E72D297353CC}">
              <c16:uniqueId val="{00000001-57CC-4886-B4CC-3C48BE7706A5}"/>
            </c:ext>
          </c:extLst>
        </c:ser>
        <c:ser>
          <c:idx val="2"/>
          <c:order val="2"/>
          <c:tx>
            <c:strRef>
              <c:f>最低賃金の推移!$A$45:$A$45</c:f>
              <c:strCache>
                <c:ptCount val="1"/>
                <c:pt idx="0">
                  <c:v>長　 崎</c:v>
                </c:pt>
              </c:strCache>
            </c:strRef>
          </c:tx>
          <c:spPr>
            <a:ln w="28800">
              <a:solidFill>
                <a:srgbClr val="FFD320"/>
              </a:solidFill>
            </a:ln>
          </c:spPr>
          <c:marker>
            <c:symbol val="triang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最低賃金の推移!$C$45:$T$45</c:f>
              <c:numCache>
                <c:formatCode>General</c:formatCode>
                <c:ptCount val="18"/>
                <c:pt idx="0">
                  <c:v>605</c:v>
                </c:pt>
                <c:pt idx="1">
                  <c:v>605</c:v>
                </c:pt>
                <c:pt idx="2">
                  <c:v>606</c:v>
                </c:pt>
                <c:pt idx="3">
                  <c:v>608</c:v>
                </c:pt>
                <c:pt idx="4">
                  <c:v>611</c:v>
                </c:pt>
                <c:pt idx="5">
                  <c:v>619</c:v>
                </c:pt>
                <c:pt idx="6">
                  <c:v>628</c:v>
                </c:pt>
                <c:pt idx="7">
                  <c:v>629</c:v>
                </c:pt>
                <c:pt idx="8">
                  <c:v>642</c:v>
                </c:pt>
                <c:pt idx="9">
                  <c:v>646</c:v>
                </c:pt>
                <c:pt idx="10">
                  <c:v>653</c:v>
                </c:pt>
                <c:pt idx="11">
                  <c:v>664</c:v>
                </c:pt>
                <c:pt idx="12">
                  <c:v>677</c:v>
                </c:pt>
                <c:pt idx="13">
                  <c:v>694</c:v>
                </c:pt>
                <c:pt idx="14">
                  <c:v>715</c:v>
                </c:pt>
                <c:pt idx="15">
                  <c:v>737</c:v>
                </c:pt>
                <c:pt idx="16">
                  <c:v>762</c:v>
                </c:pt>
                <c:pt idx="17">
                  <c:v>790</c:v>
                </c:pt>
              </c:numCache>
            </c:numRef>
          </c:val>
          <c:smooth val="0"/>
          <c:extLst>
            <c:ext xmlns:c16="http://schemas.microsoft.com/office/drawing/2014/chart" uri="{C3380CC4-5D6E-409C-BE32-E72D297353CC}">
              <c16:uniqueId val="{00000002-57CC-4886-B4CC-3C48BE7706A5}"/>
            </c:ext>
          </c:extLst>
        </c:ser>
        <c:ser>
          <c:idx val="3"/>
          <c:order val="3"/>
          <c:tx>
            <c:strRef>
              <c:f>最低賃金の推移!$A$46:$A$46</c:f>
              <c:strCache>
                <c:ptCount val="1"/>
                <c:pt idx="0">
                  <c:v>熊　 本</c:v>
                </c:pt>
              </c:strCache>
            </c:strRef>
          </c:tx>
          <c:spPr>
            <a:ln w="28800">
              <a:solidFill>
                <a:srgbClr val="579D1C"/>
              </a:solidFill>
            </a:ln>
          </c:spPr>
          <c:marker>
            <c:symbol val="x"/>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最低賃金の推移!$C$46:$T$46</c:f>
              <c:numCache>
                <c:formatCode>General</c:formatCode>
                <c:ptCount val="18"/>
                <c:pt idx="0">
                  <c:v>606</c:v>
                </c:pt>
                <c:pt idx="1">
                  <c:v>606</c:v>
                </c:pt>
                <c:pt idx="2">
                  <c:v>607</c:v>
                </c:pt>
                <c:pt idx="3">
                  <c:v>609</c:v>
                </c:pt>
                <c:pt idx="4">
                  <c:v>612</c:v>
                </c:pt>
                <c:pt idx="5">
                  <c:v>620</c:v>
                </c:pt>
                <c:pt idx="6">
                  <c:v>628</c:v>
                </c:pt>
                <c:pt idx="7">
                  <c:v>630</c:v>
                </c:pt>
                <c:pt idx="8">
                  <c:v>643</c:v>
                </c:pt>
                <c:pt idx="9">
                  <c:v>647</c:v>
                </c:pt>
                <c:pt idx="10">
                  <c:v>653</c:v>
                </c:pt>
                <c:pt idx="11">
                  <c:v>664</c:v>
                </c:pt>
                <c:pt idx="12">
                  <c:v>677</c:v>
                </c:pt>
                <c:pt idx="13">
                  <c:v>694</c:v>
                </c:pt>
                <c:pt idx="14">
                  <c:v>715</c:v>
                </c:pt>
                <c:pt idx="15">
                  <c:v>737</c:v>
                </c:pt>
                <c:pt idx="16">
                  <c:v>762</c:v>
                </c:pt>
                <c:pt idx="17">
                  <c:v>790</c:v>
                </c:pt>
              </c:numCache>
            </c:numRef>
          </c:val>
          <c:smooth val="0"/>
          <c:extLst>
            <c:ext xmlns:c16="http://schemas.microsoft.com/office/drawing/2014/chart" uri="{C3380CC4-5D6E-409C-BE32-E72D297353CC}">
              <c16:uniqueId val="{00000003-57CC-4886-B4CC-3C48BE7706A5}"/>
            </c:ext>
          </c:extLst>
        </c:ser>
        <c:ser>
          <c:idx val="4"/>
          <c:order val="4"/>
          <c:tx>
            <c:strRef>
              <c:f>最低賃金の推移!$A$47:$A$47</c:f>
              <c:strCache>
                <c:ptCount val="1"/>
                <c:pt idx="0">
                  <c:v>大　 分</c:v>
                </c:pt>
              </c:strCache>
            </c:strRef>
          </c:tx>
          <c:spPr>
            <a:ln w="28800">
              <a:solidFill>
                <a:srgbClr val="7E0021"/>
              </a:solidFill>
            </a:ln>
          </c:spPr>
          <c:marker>
            <c:symbol val="star"/>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最低賃金の推移!$C$47:$T$47</c:f>
              <c:numCache>
                <c:formatCode>General</c:formatCode>
                <c:ptCount val="18"/>
                <c:pt idx="0">
                  <c:v>606</c:v>
                </c:pt>
                <c:pt idx="1">
                  <c:v>606</c:v>
                </c:pt>
                <c:pt idx="2">
                  <c:v>607</c:v>
                </c:pt>
                <c:pt idx="3">
                  <c:v>610</c:v>
                </c:pt>
                <c:pt idx="4">
                  <c:v>613</c:v>
                </c:pt>
                <c:pt idx="5">
                  <c:v>620</c:v>
                </c:pt>
                <c:pt idx="6">
                  <c:v>630</c:v>
                </c:pt>
                <c:pt idx="7">
                  <c:v>631</c:v>
                </c:pt>
                <c:pt idx="8">
                  <c:v>643</c:v>
                </c:pt>
                <c:pt idx="9">
                  <c:v>647</c:v>
                </c:pt>
                <c:pt idx="10">
                  <c:v>653</c:v>
                </c:pt>
                <c:pt idx="11">
                  <c:v>664</c:v>
                </c:pt>
                <c:pt idx="12">
                  <c:v>677</c:v>
                </c:pt>
                <c:pt idx="13">
                  <c:v>694</c:v>
                </c:pt>
                <c:pt idx="14">
                  <c:v>715</c:v>
                </c:pt>
                <c:pt idx="15">
                  <c:v>737</c:v>
                </c:pt>
                <c:pt idx="16">
                  <c:v>762</c:v>
                </c:pt>
                <c:pt idx="17">
                  <c:v>790</c:v>
                </c:pt>
              </c:numCache>
            </c:numRef>
          </c:val>
          <c:smooth val="0"/>
          <c:extLst>
            <c:ext xmlns:c16="http://schemas.microsoft.com/office/drawing/2014/chart" uri="{C3380CC4-5D6E-409C-BE32-E72D297353CC}">
              <c16:uniqueId val="{00000004-57CC-4886-B4CC-3C48BE7706A5}"/>
            </c:ext>
          </c:extLst>
        </c:ser>
        <c:ser>
          <c:idx val="5"/>
          <c:order val="5"/>
          <c:tx>
            <c:strRef>
              <c:f>最低賃金の推移!$A$48:$A$48</c:f>
              <c:strCache>
                <c:ptCount val="1"/>
                <c:pt idx="0">
                  <c:v>宮 　崎</c:v>
                </c:pt>
              </c:strCache>
            </c:strRef>
          </c:tx>
          <c:spPr>
            <a:ln w="28800">
              <a:solidFill>
                <a:srgbClr val="83CAFF"/>
              </a:solidFill>
            </a:ln>
          </c:spPr>
          <c:marker>
            <c:symbol val="circle"/>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最低賃金の推移!$C$48:$T$48</c:f>
              <c:numCache>
                <c:formatCode>General</c:formatCode>
                <c:ptCount val="18"/>
                <c:pt idx="0">
                  <c:v>605</c:v>
                </c:pt>
                <c:pt idx="1">
                  <c:v>605</c:v>
                </c:pt>
                <c:pt idx="2">
                  <c:v>606</c:v>
                </c:pt>
                <c:pt idx="3">
                  <c:v>608</c:v>
                </c:pt>
                <c:pt idx="4">
                  <c:v>611</c:v>
                </c:pt>
                <c:pt idx="5">
                  <c:v>619</c:v>
                </c:pt>
                <c:pt idx="6">
                  <c:v>627</c:v>
                </c:pt>
                <c:pt idx="7">
                  <c:v>629</c:v>
                </c:pt>
                <c:pt idx="8">
                  <c:v>642</c:v>
                </c:pt>
                <c:pt idx="9">
                  <c:v>646</c:v>
                </c:pt>
                <c:pt idx="10">
                  <c:v>653</c:v>
                </c:pt>
                <c:pt idx="11">
                  <c:v>664</c:v>
                </c:pt>
                <c:pt idx="12">
                  <c:v>677</c:v>
                </c:pt>
                <c:pt idx="13">
                  <c:v>693</c:v>
                </c:pt>
                <c:pt idx="14">
                  <c:v>714</c:v>
                </c:pt>
                <c:pt idx="15">
                  <c:v>737</c:v>
                </c:pt>
                <c:pt idx="16">
                  <c:v>762</c:v>
                </c:pt>
                <c:pt idx="17">
                  <c:v>790</c:v>
                </c:pt>
              </c:numCache>
            </c:numRef>
          </c:val>
          <c:smooth val="0"/>
          <c:extLst>
            <c:ext xmlns:c16="http://schemas.microsoft.com/office/drawing/2014/chart" uri="{C3380CC4-5D6E-409C-BE32-E72D297353CC}">
              <c16:uniqueId val="{00000005-57CC-4886-B4CC-3C48BE7706A5}"/>
            </c:ext>
          </c:extLst>
        </c:ser>
        <c:ser>
          <c:idx val="6"/>
          <c:order val="6"/>
          <c:tx>
            <c:strRef>
              <c:f>最低賃金の推移!$A$49:$A$49</c:f>
              <c:strCache>
                <c:ptCount val="1"/>
                <c:pt idx="0">
                  <c:v>鹿児島</c:v>
                </c:pt>
              </c:strCache>
            </c:strRef>
          </c:tx>
          <c:spPr>
            <a:ln w="28800">
              <a:solidFill>
                <a:srgbClr val="314004"/>
              </a:solidFill>
            </a:ln>
          </c:spPr>
          <c:marker>
            <c:symbol val="plus"/>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最低賃金の推移!$C$49:$T$49</c:f>
              <c:numCache>
                <c:formatCode>General</c:formatCode>
                <c:ptCount val="18"/>
                <c:pt idx="0">
                  <c:v>605</c:v>
                </c:pt>
                <c:pt idx="1">
                  <c:v>605</c:v>
                </c:pt>
                <c:pt idx="2">
                  <c:v>606</c:v>
                </c:pt>
                <c:pt idx="3">
                  <c:v>608</c:v>
                </c:pt>
                <c:pt idx="4">
                  <c:v>611</c:v>
                </c:pt>
                <c:pt idx="5">
                  <c:v>619</c:v>
                </c:pt>
                <c:pt idx="6">
                  <c:v>627</c:v>
                </c:pt>
                <c:pt idx="7">
                  <c:v>630</c:v>
                </c:pt>
                <c:pt idx="8">
                  <c:v>642</c:v>
                </c:pt>
                <c:pt idx="9">
                  <c:v>647</c:v>
                </c:pt>
                <c:pt idx="10">
                  <c:v>654</c:v>
                </c:pt>
                <c:pt idx="11">
                  <c:v>665</c:v>
                </c:pt>
                <c:pt idx="12">
                  <c:v>678</c:v>
                </c:pt>
                <c:pt idx="13">
                  <c:v>694</c:v>
                </c:pt>
                <c:pt idx="14">
                  <c:v>715</c:v>
                </c:pt>
                <c:pt idx="15">
                  <c:v>737</c:v>
                </c:pt>
                <c:pt idx="16">
                  <c:v>761</c:v>
                </c:pt>
                <c:pt idx="17">
                  <c:v>790</c:v>
                </c:pt>
              </c:numCache>
            </c:numRef>
          </c:val>
          <c:smooth val="0"/>
          <c:extLst>
            <c:ext xmlns:c16="http://schemas.microsoft.com/office/drawing/2014/chart" uri="{C3380CC4-5D6E-409C-BE32-E72D297353CC}">
              <c16:uniqueId val="{00000006-57CC-4886-B4CC-3C48BE7706A5}"/>
            </c:ext>
          </c:extLst>
        </c:ser>
        <c:ser>
          <c:idx val="7"/>
          <c:order val="7"/>
          <c:tx>
            <c:strRef>
              <c:f>最低賃金の推移!$A$50:$A$50</c:f>
              <c:strCache>
                <c:ptCount val="1"/>
                <c:pt idx="0">
                  <c:v>沖　 縄</c:v>
                </c:pt>
              </c:strCache>
            </c:strRef>
          </c:tx>
          <c:spPr>
            <a:ln w="28800">
              <a:solidFill>
                <a:srgbClr val="AECF00"/>
              </a:solidFill>
            </a:ln>
          </c:spPr>
          <c:marker>
            <c:symbol val="dot"/>
            <c:size val="7"/>
          </c:marker>
          <c:cat>
            <c:numRef>
              <c:f>最低賃金の推移!$C$3:$T$3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最低賃金の推移!$C$50:$T$50</c:f>
              <c:numCache>
                <c:formatCode>General</c:formatCode>
                <c:ptCount val="18"/>
                <c:pt idx="0">
                  <c:v>604</c:v>
                </c:pt>
                <c:pt idx="1">
                  <c:v>605</c:v>
                </c:pt>
                <c:pt idx="2">
                  <c:v>606</c:v>
                </c:pt>
                <c:pt idx="3">
                  <c:v>608</c:v>
                </c:pt>
                <c:pt idx="4">
                  <c:v>610</c:v>
                </c:pt>
                <c:pt idx="5">
                  <c:v>618</c:v>
                </c:pt>
                <c:pt idx="6">
                  <c:v>627</c:v>
                </c:pt>
                <c:pt idx="7">
                  <c:v>629</c:v>
                </c:pt>
                <c:pt idx="8">
                  <c:v>642</c:v>
                </c:pt>
                <c:pt idx="9">
                  <c:v>645</c:v>
                </c:pt>
                <c:pt idx="10">
                  <c:v>653</c:v>
                </c:pt>
                <c:pt idx="11">
                  <c:v>664</c:v>
                </c:pt>
                <c:pt idx="12">
                  <c:v>677</c:v>
                </c:pt>
                <c:pt idx="13">
                  <c:v>694</c:v>
                </c:pt>
                <c:pt idx="14">
                  <c:v>714</c:v>
                </c:pt>
                <c:pt idx="15">
                  <c:v>737</c:v>
                </c:pt>
                <c:pt idx="16">
                  <c:v>762</c:v>
                </c:pt>
                <c:pt idx="17">
                  <c:v>790</c:v>
                </c:pt>
              </c:numCache>
            </c:numRef>
          </c:val>
          <c:smooth val="0"/>
          <c:extLst>
            <c:ext xmlns:c16="http://schemas.microsoft.com/office/drawing/2014/chart" uri="{C3380CC4-5D6E-409C-BE32-E72D297353CC}">
              <c16:uniqueId val="{00000007-57CC-4886-B4CC-3C48BE7706A5}"/>
            </c:ext>
          </c:extLst>
        </c:ser>
        <c:dLbls>
          <c:showLegendKey val="0"/>
          <c:showVal val="0"/>
          <c:showCatName val="0"/>
          <c:showSerName val="0"/>
          <c:showPercent val="0"/>
          <c:showBubbleSize val="0"/>
        </c:dLbls>
        <c:marker val="1"/>
        <c:smooth val="0"/>
        <c:axId val="748670255"/>
        <c:axId val="748677743"/>
      </c:lineChart>
      <c:valAx>
        <c:axId val="748677743"/>
        <c:scaling>
          <c:orientation val="minMax"/>
          <c:min val="600"/>
        </c:scaling>
        <c:delete val="0"/>
        <c:axPos val="l"/>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0255"/>
        <c:crossesAt val="1"/>
        <c:crossBetween val="between"/>
      </c:valAx>
      <c:catAx>
        <c:axId val="748670255"/>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774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北海道・東北の最低賃金（東京比）</a:t>
            </a:r>
          </a:p>
        </c:rich>
      </c:tx>
      <c:overlay val="0"/>
    </c:title>
    <c:autoTitleDeleted val="0"/>
    <c:plotArea>
      <c:layout/>
      <c:lineChart>
        <c:grouping val="standard"/>
        <c:varyColors val="0"/>
        <c:ser>
          <c:idx val="0"/>
          <c:order val="0"/>
          <c:tx>
            <c:strRef>
              <c:f>'最低賃金の格差（÷東京）'!$A$4:$A$4</c:f>
              <c:strCache>
                <c:ptCount val="1"/>
                <c:pt idx="0">
                  <c:v>北海道</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'最低賃金の格差（÷東京）'!$B$4:$S$4</c:f>
              <c:numCache>
                <c:formatCode>0.0%</c:formatCode>
                <c:ptCount val="18"/>
                <c:pt idx="0">
                  <c:v>0.89971751412429379</c:v>
                </c:pt>
                <c:pt idx="1">
                  <c:v>0.89971751412429379</c:v>
                </c:pt>
                <c:pt idx="2">
                  <c:v>0.89859154929577467</c:v>
                </c:pt>
                <c:pt idx="3">
                  <c:v>0.89775910364145661</c:v>
                </c:pt>
                <c:pt idx="4">
                  <c:v>0.89568845618915161</c:v>
                </c:pt>
                <c:pt idx="5">
                  <c:v>0.8849797023004059</c:v>
                </c:pt>
                <c:pt idx="6">
                  <c:v>0.87075718015665793</c:v>
                </c:pt>
                <c:pt idx="7">
                  <c:v>0.8571428571428571</c:v>
                </c:pt>
                <c:pt idx="8">
                  <c:v>0.8416565164433617</c:v>
                </c:pt>
                <c:pt idx="9">
                  <c:v>0.8422939068100358</c:v>
                </c:pt>
                <c:pt idx="10">
                  <c:v>0.84588235294117642</c:v>
                </c:pt>
                <c:pt idx="11">
                  <c:v>0.84464902186421176</c:v>
                </c:pt>
                <c:pt idx="12">
                  <c:v>0.84234234234234229</c:v>
                </c:pt>
                <c:pt idx="13">
                  <c:v>0.8423373759647188</c:v>
                </c:pt>
                <c:pt idx="14">
                  <c:v>0.8433476394849786</c:v>
                </c:pt>
                <c:pt idx="15">
                  <c:v>0.8455114822546973</c:v>
                </c:pt>
                <c:pt idx="16">
                  <c:v>0.84771573604060912</c:v>
                </c:pt>
                <c:pt idx="17">
                  <c:v>0.84995064165844025</c:v>
                </c:pt>
              </c:numCache>
            </c:numRef>
          </c:val>
          <c:smooth val="0"/>
          <c:extLst>
            <c:ext xmlns:c16="http://schemas.microsoft.com/office/drawing/2014/chart" uri="{C3380CC4-5D6E-409C-BE32-E72D297353CC}">
              <c16:uniqueId val="{00000000-0D87-4197-B732-A532616A735E}"/>
            </c:ext>
          </c:extLst>
        </c:ser>
        <c:ser>
          <c:idx val="1"/>
          <c:order val="1"/>
          <c:tx>
            <c:strRef>
              <c:f>'最低賃金の格差（÷東京）'!$A$5:$A$5</c:f>
              <c:strCache>
                <c:ptCount val="1"/>
                <c:pt idx="0">
                  <c:v>青　 森</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'最低賃金の格差（÷東京）'!$B$5:$S$5</c:f>
              <c:numCache>
                <c:formatCode>0.0%</c:formatCode>
                <c:ptCount val="18"/>
                <c:pt idx="0">
                  <c:v>0.85451977401129942</c:v>
                </c:pt>
                <c:pt idx="1">
                  <c:v>0.85451977401129942</c:v>
                </c:pt>
                <c:pt idx="2">
                  <c:v>0.85352112676056335</c:v>
                </c:pt>
                <c:pt idx="3">
                  <c:v>0.85154061624649857</c:v>
                </c:pt>
                <c:pt idx="4">
                  <c:v>0.84840055632823363</c:v>
                </c:pt>
                <c:pt idx="5">
                  <c:v>0.83761840324763193</c:v>
                </c:pt>
                <c:pt idx="6">
                  <c:v>0.82245430809399478</c:v>
                </c:pt>
                <c:pt idx="7">
                  <c:v>0.80025284450063217</c:v>
                </c:pt>
                <c:pt idx="8">
                  <c:v>0.7856272838002436</c:v>
                </c:pt>
                <c:pt idx="9">
                  <c:v>0.77299880525686981</c:v>
                </c:pt>
                <c:pt idx="10">
                  <c:v>0.76941176470588235</c:v>
                </c:pt>
                <c:pt idx="11">
                  <c:v>0.76524741081703107</c:v>
                </c:pt>
                <c:pt idx="12">
                  <c:v>0.76463963963963966</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1-0D87-4197-B732-A532616A735E}"/>
            </c:ext>
          </c:extLst>
        </c:ser>
        <c:ser>
          <c:idx val="2"/>
          <c:order val="2"/>
          <c:tx>
            <c:strRef>
              <c:f>'最低賃金の格差（÷東京）'!$A$6:$A$6</c:f>
              <c:strCache>
                <c:ptCount val="1"/>
                <c:pt idx="0">
                  <c:v>岩　 手</c:v>
                </c:pt>
              </c:strCache>
            </c:strRef>
          </c:tx>
          <c:spPr>
            <a:ln w="28800">
              <a:solidFill>
                <a:srgbClr val="FFD320"/>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'最低賃金の格差（÷東京）'!$B$6:$S$6</c:f>
              <c:numCache>
                <c:formatCode>0.0%</c:formatCode>
                <c:ptCount val="18"/>
                <c:pt idx="0">
                  <c:v>0.85451977401129942</c:v>
                </c:pt>
                <c:pt idx="1">
                  <c:v>0.85451977401129942</c:v>
                </c:pt>
                <c:pt idx="2">
                  <c:v>0.85352112676056335</c:v>
                </c:pt>
                <c:pt idx="3">
                  <c:v>0.85154061624649857</c:v>
                </c:pt>
                <c:pt idx="4">
                  <c:v>0.84840055632823363</c:v>
                </c:pt>
                <c:pt idx="5">
                  <c:v>0.83761840324763193</c:v>
                </c:pt>
                <c:pt idx="6">
                  <c:v>0.81984334203655351</c:v>
                </c:pt>
                <c:pt idx="7">
                  <c:v>0.79772439949431095</c:v>
                </c:pt>
                <c:pt idx="8">
                  <c:v>0.78440925700365405</c:v>
                </c:pt>
                <c:pt idx="9">
                  <c:v>0.77060931899641572</c:v>
                </c:pt>
                <c:pt idx="10">
                  <c:v>0.76823529411764702</c:v>
                </c:pt>
                <c:pt idx="11">
                  <c:v>0.76524741081703107</c:v>
                </c:pt>
                <c:pt idx="12">
                  <c:v>0.76351351351351349</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2-0D87-4197-B732-A532616A735E}"/>
            </c:ext>
          </c:extLst>
        </c:ser>
        <c:ser>
          <c:idx val="3"/>
          <c:order val="3"/>
          <c:tx>
            <c:strRef>
              <c:f>'最低賃金の格差（÷東京）'!$A$7:$A$7</c:f>
              <c:strCache>
                <c:ptCount val="1"/>
                <c:pt idx="0">
                  <c:v>宮　 城</c:v>
                </c:pt>
              </c:strCache>
            </c:strRef>
          </c:tx>
          <c:spPr>
            <a:ln w="28800">
              <a:solidFill>
                <a:srgbClr val="579D1C"/>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'最低賃金の格差（÷東京）'!$B$7:$S$7</c:f>
              <c:numCache>
                <c:formatCode>0.0%</c:formatCode>
                <c:ptCount val="18"/>
                <c:pt idx="0">
                  <c:v>0.87146892655367236</c:v>
                </c:pt>
                <c:pt idx="1">
                  <c:v>0.87146892655367236</c:v>
                </c:pt>
                <c:pt idx="2">
                  <c:v>0.87042253521126756</c:v>
                </c:pt>
                <c:pt idx="3">
                  <c:v>0.87254901960784315</c:v>
                </c:pt>
                <c:pt idx="4">
                  <c:v>0.87343532684283731</c:v>
                </c:pt>
                <c:pt idx="5">
                  <c:v>0.86468200270635998</c:v>
                </c:pt>
                <c:pt idx="6">
                  <c:v>0.85248041775456918</c:v>
                </c:pt>
                <c:pt idx="7">
                  <c:v>0.83691529709228829</c:v>
                </c:pt>
                <c:pt idx="8">
                  <c:v>0.82095006090133982</c:v>
                </c:pt>
                <c:pt idx="9">
                  <c:v>0.80645161290322576</c:v>
                </c:pt>
                <c:pt idx="10">
                  <c:v>0.80588235294117649</c:v>
                </c:pt>
                <c:pt idx="11">
                  <c:v>0.8009205983889528</c:v>
                </c:pt>
                <c:pt idx="12">
                  <c:v>0.7995495495495496</c:v>
                </c:pt>
                <c:pt idx="13">
                  <c:v>0.80044101433296577</c:v>
                </c:pt>
                <c:pt idx="14">
                  <c:v>0.80257510729613735</c:v>
                </c:pt>
                <c:pt idx="15">
                  <c:v>0.80584551148225469</c:v>
                </c:pt>
                <c:pt idx="16">
                  <c:v>0.81015228426395935</c:v>
                </c:pt>
                <c:pt idx="17">
                  <c:v>0.81342546890424483</c:v>
                </c:pt>
              </c:numCache>
            </c:numRef>
          </c:val>
          <c:smooth val="0"/>
          <c:extLst>
            <c:ext xmlns:c16="http://schemas.microsoft.com/office/drawing/2014/chart" uri="{C3380CC4-5D6E-409C-BE32-E72D297353CC}">
              <c16:uniqueId val="{00000003-0D87-4197-B732-A532616A735E}"/>
            </c:ext>
          </c:extLst>
        </c:ser>
        <c:ser>
          <c:idx val="4"/>
          <c:order val="4"/>
          <c:tx>
            <c:strRef>
              <c:f>'最低賃金の格差（÷東京）'!$A$8:$A$8</c:f>
              <c:strCache>
                <c:ptCount val="1"/>
                <c:pt idx="0">
                  <c:v>秋　 田</c:v>
                </c:pt>
              </c:strCache>
            </c:strRef>
          </c:tx>
          <c:spPr>
            <a:ln w="28800">
              <a:solidFill>
                <a:srgbClr val="7E0021"/>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'最低賃金の格差（÷東京）'!$B$8:$S$8</c:f>
              <c:numCache>
                <c:formatCode>0.0%</c:formatCode>
                <c:ptCount val="18"/>
                <c:pt idx="0">
                  <c:v>0.85451977401129942</c:v>
                </c:pt>
                <c:pt idx="1">
                  <c:v>0.85451977401129942</c:v>
                </c:pt>
                <c:pt idx="2">
                  <c:v>0.85352112676056335</c:v>
                </c:pt>
                <c:pt idx="3">
                  <c:v>0.85154061624649857</c:v>
                </c:pt>
                <c:pt idx="4">
                  <c:v>0.84840055632823363</c:v>
                </c:pt>
                <c:pt idx="5">
                  <c:v>0.83626522327469555</c:v>
                </c:pt>
                <c:pt idx="6">
                  <c:v>0.8211488250652742</c:v>
                </c:pt>
                <c:pt idx="7">
                  <c:v>0.79772439949431095</c:v>
                </c:pt>
                <c:pt idx="8">
                  <c:v>0.7856272838002436</c:v>
                </c:pt>
                <c:pt idx="9">
                  <c:v>0.77299880525686981</c:v>
                </c:pt>
                <c:pt idx="10">
                  <c:v>0.76941176470588235</c:v>
                </c:pt>
                <c:pt idx="11">
                  <c:v>0.76524741081703107</c:v>
                </c:pt>
                <c:pt idx="12">
                  <c:v>0.76463963963963966</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4-0D87-4197-B732-A532616A735E}"/>
            </c:ext>
          </c:extLst>
        </c:ser>
        <c:ser>
          <c:idx val="5"/>
          <c:order val="5"/>
          <c:tx>
            <c:strRef>
              <c:f>'最低賃金の格差（÷東京）'!$A$9:$A$9</c:f>
              <c:strCache>
                <c:ptCount val="1"/>
                <c:pt idx="0">
                  <c:v>山　 形</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'最低賃金の格差（÷東京）'!$B$9:$S$9</c:f>
              <c:numCache>
                <c:formatCode>0.0%</c:formatCode>
                <c:ptCount val="18"/>
                <c:pt idx="0">
                  <c:v>0.85451977401129942</c:v>
                </c:pt>
                <c:pt idx="1">
                  <c:v>0.85593220338983056</c:v>
                </c:pt>
                <c:pt idx="2">
                  <c:v>0.8549295774647887</c:v>
                </c:pt>
                <c:pt idx="3">
                  <c:v>0.85434173669467783</c:v>
                </c:pt>
                <c:pt idx="4">
                  <c:v>0.85257301808066754</c:v>
                </c:pt>
                <c:pt idx="5">
                  <c:v>0.83897158322056831</c:v>
                </c:pt>
                <c:pt idx="6">
                  <c:v>0.8211488250652742</c:v>
                </c:pt>
                <c:pt idx="7">
                  <c:v>0.79772439949431095</c:v>
                </c:pt>
                <c:pt idx="8">
                  <c:v>0.7856272838002436</c:v>
                </c:pt>
                <c:pt idx="9">
                  <c:v>0.77299880525686981</c:v>
                </c:pt>
                <c:pt idx="10">
                  <c:v>0.76941176470588235</c:v>
                </c:pt>
                <c:pt idx="11">
                  <c:v>0.76524741081703107</c:v>
                </c:pt>
                <c:pt idx="12">
                  <c:v>0.76576576576576572</c:v>
                </c:pt>
                <c:pt idx="13">
                  <c:v>0.76736493936052919</c:v>
                </c:pt>
                <c:pt idx="14">
                  <c:v>0.76931330472102999</c:v>
                </c:pt>
                <c:pt idx="15">
                  <c:v>0.77139874739039671</c:v>
                </c:pt>
                <c:pt idx="16">
                  <c:v>0.77461928934010149</c:v>
                </c:pt>
                <c:pt idx="17">
                  <c:v>0.77986179664363275</c:v>
                </c:pt>
              </c:numCache>
            </c:numRef>
          </c:val>
          <c:smooth val="0"/>
          <c:extLst>
            <c:ext xmlns:c16="http://schemas.microsoft.com/office/drawing/2014/chart" uri="{C3380CC4-5D6E-409C-BE32-E72D297353CC}">
              <c16:uniqueId val="{00000005-0D87-4197-B732-A532616A735E}"/>
            </c:ext>
          </c:extLst>
        </c:ser>
        <c:ser>
          <c:idx val="6"/>
          <c:order val="6"/>
          <c:tx>
            <c:strRef>
              <c:f>'最低賃金の格差（÷東京）'!$A$10:$A$10</c:f>
              <c:strCache>
                <c:ptCount val="1"/>
                <c:pt idx="0">
                  <c:v>福　 島</c:v>
                </c:pt>
              </c:strCache>
            </c:strRef>
          </c:tx>
          <c:spPr>
            <a:ln w="28800">
              <a:solidFill>
                <a:srgbClr val="314004"/>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'最低賃金の格差（÷東京）'!$B$10:$S$10</c:f>
              <c:numCache>
                <c:formatCode>0.0%</c:formatCode>
                <c:ptCount val="18"/>
                <c:pt idx="0">
                  <c:v>0.8615819209039548</c:v>
                </c:pt>
                <c:pt idx="1">
                  <c:v>0.8615819209039548</c:v>
                </c:pt>
                <c:pt idx="2">
                  <c:v>0.8605633802816901</c:v>
                </c:pt>
                <c:pt idx="3">
                  <c:v>0.85994397759103647</c:v>
                </c:pt>
                <c:pt idx="4">
                  <c:v>0.85952712100139084</c:v>
                </c:pt>
                <c:pt idx="5">
                  <c:v>0.85115020297699595</c:v>
                </c:pt>
                <c:pt idx="6">
                  <c:v>0.83681462140992169</c:v>
                </c:pt>
                <c:pt idx="7">
                  <c:v>0.81415929203539827</c:v>
                </c:pt>
                <c:pt idx="8">
                  <c:v>0.80024360535931793</c:v>
                </c:pt>
                <c:pt idx="9">
                  <c:v>0.7861409796893668</c:v>
                </c:pt>
                <c:pt idx="10">
                  <c:v>0.78117647058823525</c:v>
                </c:pt>
                <c:pt idx="11">
                  <c:v>0.77675489067894132</c:v>
                </c:pt>
                <c:pt idx="12">
                  <c:v>0.77590090090090091</c:v>
                </c:pt>
                <c:pt idx="13">
                  <c:v>0.77728776185226023</c:v>
                </c:pt>
                <c:pt idx="14">
                  <c:v>0.77896995708154504</c:v>
                </c:pt>
                <c:pt idx="15">
                  <c:v>0.78079331941544883</c:v>
                </c:pt>
                <c:pt idx="16">
                  <c:v>0.78375634517766501</c:v>
                </c:pt>
                <c:pt idx="17">
                  <c:v>0.78775913129318853</c:v>
                </c:pt>
              </c:numCache>
            </c:numRef>
          </c:val>
          <c:smooth val="0"/>
          <c:extLst>
            <c:ext xmlns:c16="http://schemas.microsoft.com/office/drawing/2014/chart" uri="{C3380CC4-5D6E-409C-BE32-E72D297353CC}">
              <c16:uniqueId val="{00000006-0D87-4197-B732-A532616A735E}"/>
            </c:ext>
          </c:extLst>
        </c:ser>
        <c:dLbls>
          <c:showLegendKey val="0"/>
          <c:showVal val="0"/>
          <c:showCatName val="0"/>
          <c:showSerName val="0"/>
          <c:showPercent val="0"/>
          <c:showBubbleSize val="0"/>
        </c:dLbls>
        <c:marker val="1"/>
        <c:smooth val="0"/>
        <c:axId val="748666511"/>
        <c:axId val="748663183"/>
      </c:lineChart>
      <c:valAx>
        <c:axId val="748663183"/>
        <c:scaling>
          <c:orientation val="minMax"/>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66511"/>
        <c:crossesAt val="1"/>
        <c:crossBetween val="between"/>
      </c:valAx>
      <c:catAx>
        <c:axId val="748666511"/>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74866318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関東の最低賃金（東京比）</a:t>
            </a:r>
          </a:p>
        </c:rich>
      </c:tx>
      <c:overlay val="0"/>
    </c:title>
    <c:autoTitleDeleted val="0"/>
    <c:plotArea>
      <c:layout/>
      <c:lineChart>
        <c:grouping val="standard"/>
        <c:varyColors val="0"/>
        <c:ser>
          <c:idx val="0"/>
          <c:order val="0"/>
          <c:tx>
            <c:strRef>
              <c:f>'最低賃金の格差（÷地域中心都市）'!$A$12:$A$12</c:f>
              <c:strCache>
                <c:ptCount val="1"/>
                <c:pt idx="0">
                  <c:v>茨　 城</c:v>
                </c:pt>
              </c:strCache>
            </c:strRef>
          </c:tx>
          <c:spPr>
            <a:ln w="28800">
              <a:solidFill>
                <a:srgbClr val="004586"/>
              </a:solidFill>
            </a:ln>
          </c:spPr>
          <c:marker>
            <c:symbol val="square"/>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'最低賃金の格差（÷地域中心都市）'!$B$12:$S$12</c:f>
              <c:numCache>
                <c:formatCode>0.0%</c:formatCode>
                <c:ptCount val="18"/>
                <c:pt idx="0">
                  <c:v>0.91384180790960445</c:v>
                </c:pt>
                <c:pt idx="1">
                  <c:v>0.91384180790960468</c:v>
                </c:pt>
                <c:pt idx="2">
                  <c:v>0.91267605633802817</c:v>
                </c:pt>
                <c:pt idx="3">
                  <c:v>0.91176470588235292</c:v>
                </c:pt>
                <c:pt idx="4">
                  <c:v>0.91098748261474272</c:v>
                </c:pt>
                <c:pt idx="5">
                  <c:v>0.8998646820027062</c:v>
                </c:pt>
                <c:pt idx="6">
                  <c:v>0.88250652741514368</c:v>
                </c:pt>
                <c:pt idx="7">
                  <c:v>0.8571428571428571</c:v>
                </c:pt>
                <c:pt idx="8">
                  <c:v>0.84043848964677237</c:v>
                </c:pt>
                <c:pt idx="9">
                  <c:v>0.82676224611708482</c:v>
                </c:pt>
                <c:pt idx="10">
                  <c:v>0.82235294117647051</c:v>
                </c:pt>
                <c:pt idx="11">
                  <c:v>0.82048331415420039</c:v>
                </c:pt>
                <c:pt idx="12">
                  <c:v>0.82094594594594594</c:v>
                </c:pt>
                <c:pt idx="13">
                  <c:v>0.82359426681367143</c:v>
                </c:pt>
                <c:pt idx="14">
                  <c:v>0.82725321888412007</c:v>
                </c:pt>
                <c:pt idx="15">
                  <c:v>0.83089770354906067</c:v>
                </c:pt>
                <c:pt idx="16">
                  <c:v>0.8345177664974619</c:v>
                </c:pt>
                <c:pt idx="17">
                  <c:v>0.83810463968410676</c:v>
                </c:pt>
              </c:numCache>
            </c:numRef>
          </c:val>
          <c:smooth val="0"/>
          <c:extLst>
            <c:ext xmlns:c16="http://schemas.microsoft.com/office/drawing/2014/chart" uri="{C3380CC4-5D6E-409C-BE32-E72D297353CC}">
              <c16:uniqueId val="{00000000-481A-4D83-AB4E-4FE19E64C130}"/>
            </c:ext>
          </c:extLst>
        </c:ser>
        <c:ser>
          <c:idx val="1"/>
          <c:order val="1"/>
          <c:tx>
            <c:strRef>
              <c:f>'最低賃金の格差（÷地域中心都市）'!$A$13:$A$13</c:f>
              <c:strCache>
                <c:ptCount val="1"/>
                <c:pt idx="0">
                  <c:v>栃　 木</c:v>
                </c:pt>
              </c:strCache>
            </c:strRef>
          </c:tx>
          <c:spPr>
            <a:ln w="28800">
              <a:solidFill>
                <a:srgbClr val="FF420E"/>
              </a:solidFill>
            </a:ln>
          </c:spPr>
          <c:marker>
            <c:symbol val="diamond"/>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'最低賃金の格差（÷地域中心都市）'!$B$13:$S$13</c:f>
              <c:numCache>
                <c:formatCode>0.0%</c:formatCode>
                <c:ptCount val="18"/>
                <c:pt idx="0">
                  <c:v>0.91525423728813549</c:v>
                </c:pt>
                <c:pt idx="1">
                  <c:v>0.91525423728813571</c:v>
                </c:pt>
                <c:pt idx="2">
                  <c:v>0.91408450704225352</c:v>
                </c:pt>
                <c:pt idx="3">
                  <c:v>0.91316526610644255</c:v>
                </c:pt>
                <c:pt idx="4">
                  <c:v>0.91376912378303188</c:v>
                </c:pt>
                <c:pt idx="5">
                  <c:v>0.9079837618403247</c:v>
                </c:pt>
                <c:pt idx="6">
                  <c:v>0.89164490861618795</c:v>
                </c:pt>
                <c:pt idx="7">
                  <c:v>0.86599241466498089</c:v>
                </c:pt>
                <c:pt idx="8">
                  <c:v>0.84896467722289903</c:v>
                </c:pt>
                <c:pt idx="9">
                  <c:v>0.83632019115890099</c:v>
                </c:pt>
                <c:pt idx="10">
                  <c:v>0.8294117647058824</c:v>
                </c:pt>
                <c:pt idx="11">
                  <c:v>0.82623705408515535</c:v>
                </c:pt>
                <c:pt idx="12">
                  <c:v>0.82545045045045029</c:v>
                </c:pt>
                <c:pt idx="13">
                  <c:v>0.82800441014332971</c:v>
                </c:pt>
                <c:pt idx="14">
                  <c:v>0.83154506437768227</c:v>
                </c:pt>
                <c:pt idx="15">
                  <c:v>0.83507306889352806</c:v>
                </c:pt>
                <c:pt idx="16">
                  <c:v>0.83857868020304571</c:v>
                </c:pt>
                <c:pt idx="17">
                  <c:v>0.84205330700888448</c:v>
                </c:pt>
              </c:numCache>
            </c:numRef>
          </c:val>
          <c:smooth val="0"/>
          <c:extLst>
            <c:ext xmlns:c16="http://schemas.microsoft.com/office/drawing/2014/chart" uri="{C3380CC4-5D6E-409C-BE32-E72D297353CC}">
              <c16:uniqueId val="{00000001-481A-4D83-AB4E-4FE19E64C130}"/>
            </c:ext>
          </c:extLst>
        </c:ser>
        <c:ser>
          <c:idx val="2"/>
          <c:order val="2"/>
          <c:tx>
            <c:strRef>
              <c:f>'最低賃金の格差（÷地域中心都市）'!$A$14:$A$14</c:f>
              <c:strCache>
                <c:ptCount val="1"/>
                <c:pt idx="0">
                  <c:v>群　 馬</c:v>
                </c:pt>
              </c:strCache>
            </c:strRef>
          </c:tx>
          <c:spPr>
            <a:ln w="28800">
              <a:solidFill>
                <a:srgbClr val="FFD320"/>
              </a:solidFill>
            </a:ln>
          </c:spPr>
          <c:marker>
            <c:symbol val="triangle"/>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'最低賃金の格差（÷地域中心都市）'!$B$14:$S$14</c:f>
              <c:numCache>
                <c:formatCode>0.0%</c:formatCode>
                <c:ptCount val="18"/>
                <c:pt idx="0">
                  <c:v>0.90960451977401124</c:v>
                </c:pt>
                <c:pt idx="1">
                  <c:v>0.90960451977401136</c:v>
                </c:pt>
                <c:pt idx="2">
                  <c:v>0.90845070422535212</c:v>
                </c:pt>
                <c:pt idx="3">
                  <c:v>0.90896358543417355</c:v>
                </c:pt>
                <c:pt idx="4">
                  <c:v>0.90959666203059808</c:v>
                </c:pt>
                <c:pt idx="5">
                  <c:v>0.89851150202976982</c:v>
                </c:pt>
                <c:pt idx="6">
                  <c:v>0.88120104438642299</c:v>
                </c:pt>
                <c:pt idx="7">
                  <c:v>0.85461441213653599</c:v>
                </c:pt>
                <c:pt idx="8">
                  <c:v>0.83800243605359315</c:v>
                </c:pt>
                <c:pt idx="9">
                  <c:v>0.82437275985663094</c:v>
                </c:pt>
                <c:pt idx="10">
                  <c:v>0.81882352941176473</c:v>
                </c:pt>
                <c:pt idx="11">
                  <c:v>0.81357882623705413</c:v>
                </c:pt>
                <c:pt idx="12">
                  <c:v>0.8119369369369368</c:v>
                </c:pt>
                <c:pt idx="13">
                  <c:v>0.8125689084895259</c:v>
                </c:pt>
                <c:pt idx="14">
                  <c:v>0.81437768240343344</c:v>
                </c:pt>
                <c:pt idx="15">
                  <c:v>0.81732776617954084</c:v>
                </c:pt>
                <c:pt idx="16">
                  <c:v>0.82131979695431456</c:v>
                </c:pt>
                <c:pt idx="17">
                  <c:v>0.82428430404738395</c:v>
                </c:pt>
              </c:numCache>
            </c:numRef>
          </c:val>
          <c:smooth val="0"/>
          <c:extLst>
            <c:ext xmlns:c16="http://schemas.microsoft.com/office/drawing/2014/chart" uri="{C3380CC4-5D6E-409C-BE32-E72D297353CC}">
              <c16:uniqueId val="{00000002-481A-4D83-AB4E-4FE19E64C130}"/>
            </c:ext>
          </c:extLst>
        </c:ser>
        <c:ser>
          <c:idx val="3"/>
          <c:order val="3"/>
          <c:tx>
            <c:strRef>
              <c:f>'最低賃金の格差（÷地域中心都市）'!$A$15:$A$15</c:f>
              <c:strCache>
                <c:ptCount val="1"/>
                <c:pt idx="0">
                  <c:v>埼　 玉</c:v>
                </c:pt>
              </c:strCache>
            </c:strRef>
          </c:tx>
          <c:spPr>
            <a:ln w="28800">
              <a:solidFill>
                <a:srgbClr val="579D1C"/>
              </a:solidFill>
            </a:ln>
          </c:spPr>
          <c:marker>
            <c:symbol val="x"/>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'最低賃金の格差（÷地域中心都市）'!$B$15:$S$15</c:f>
              <c:numCache>
                <c:formatCode>0.0%</c:formatCode>
                <c:ptCount val="18"/>
                <c:pt idx="0">
                  <c:v>0.95762711864406791</c:v>
                </c:pt>
                <c:pt idx="1">
                  <c:v>0.95762711864406791</c:v>
                </c:pt>
                <c:pt idx="2">
                  <c:v>0.95633802816901403</c:v>
                </c:pt>
                <c:pt idx="3">
                  <c:v>0.9551820728291317</c:v>
                </c:pt>
                <c:pt idx="4">
                  <c:v>0.9554937413073713</c:v>
                </c:pt>
                <c:pt idx="5">
                  <c:v>0.94993234100135304</c:v>
                </c:pt>
                <c:pt idx="6">
                  <c:v>0.94255874673629259</c:v>
                </c:pt>
                <c:pt idx="7">
                  <c:v>0.92920353982300885</c:v>
                </c:pt>
                <c:pt idx="8">
                  <c:v>0.9135200974421438</c:v>
                </c:pt>
                <c:pt idx="9">
                  <c:v>0.90681003584229403</c:v>
                </c:pt>
                <c:pt idx="10">
                  <c:v>0.9070588235294117</c:v>
                </c:pt>
                <c:pt idx="11">
                  <c:v>0.9033371691599541</c:v>
                </c:pt>
                <c:pt idx="12">
                  <c:v>0.90315315315315303</c:v>
                </c:pt>
                <c:pt idx="13">
                  <c:v>0.90407938257993381</c:v>
                </c:pt>
                <c:pt idx="14">
                  <c:v>0.90665236051502129</c:v>
                </c:pt>
                <c:pt idx="15">
                  <c:v>0.90918580375782876</c:v>
                </c:pt>
                <c:pt idx="16">
                  <c:v>0.91167512690355323</c:v>
                </c:pt>
                <c:pt idx="17">
                  <c:v>0.91411648568608106</c:v>
                </c:pt>
              </c:numCache>
            </c:numRef>
          </c:val>
          <c:smooth val="0"/>
          <c:extLst>
            <c:ext xmlns:c16="http://schemas.microsoft.com/office/drawing/2014/chart" uri="{C3380CC4-5D6E-409C-BE32-E72D297353CC}">
              <c16:uniqueId val="{00000003-481A-4D83-AB4E-4FE19E64C130}"/>
            </c:ext>
          </c:extLst>
        </c:ser>
        <c:ser>
          <c:idx val="4"/>
          <c:order val="4"/>
          <c:tx>
            <c:strRef>
              <c:f>'最低賃金の格差（÷地域中心都市）'!$A$16:$A$16</c:f>
              <c:strCache>
                <c:ptCount val="1"/>
                <c:pt idx="0">
                  <c:v>千　 葉</c:v>
                </c:pt>
              </c:strCache>
            </c:strRef>
          </c:tx>
          <c:spPr>
            <a:ln w="28800">
              <a:solidFill>
                <a:srgbClr val="7E0021"/>
              </a:solidFill>
            </a:ln>
          </c:spPr>
          <c:marker>
            <c:symbol val="star"/>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'最低賃金の格差（÷地域中心都市）'!$B$16:$S$16</c:f>
              <c:numCache>
                <c:formatCode>0.0%</c:formatCode>
                <c:ptCount val="18"/>
                <c:pt idx="0">
                  <c:v>0.95621468926553688</c:v>
                </c:pt>
                <c:pt idx="1">
                  <c:v>0.95621468926553688</c:v>
                </c:pt>
                <c:pt idx="2">
                  <c:v>0.95492957746478857</c:v>
                </c:pt>
                <c:pt idx="3">
                  <c:v>0.9551820728291317</c:v>
                </c:pt>
                <c:pt idx="4">
                  <c:v>0.9554937413073713</c:v>
                </c:pt>
                <c:pt idx="5">
                  <c:v>0.95534506089309879</c:v>
                </c:pt>
                <c:pt idx="6">
                  <c:v>0.94386422976501305</c:v>
                </c:pt>
                <c:pt idx="7">
                  <c:v>0.92035398230088483</c:v>
                </c:pt>
                <c:pt idx="8">
                  <c:v>0.90621193666260658</c:v>
                </c:pt>
                <c:pt idx="9">
                  <c:v>0.89366786140979704</c:v>
                </c:pt>
                <c:pt idx="10">
                  <c:v>0.88941176470588235</c:v>
                </c:pt>
                <c:pt idx="11">
                  <c:v>0.89413118527042579</c:v>
                </c:pt>
                <c:pt idx="12">
                  <c:v>0.89864864864864868</c:v>
                </c:pt>
                <c:pt idx="13">
                  <c:v>0.90077177508269035</c:v>
                </c:pt>
                <c:pt idx="14">
                  <c:v>0.90343347639484983</c:v>
                </c:pt>
                <c:pt idx="15">
                  <c:v>0.90605427974947805</c:v>
                </c:pt>
                <c:pt idx="16">
                  <c:v>0.90862944162436532</c:v>
                </c:pt>
                <c:pt idx="17">
                  <c:v>0.9111549851924976</c:v>
                </c:pt>
              </c:numCache>
            </c:numRef>
          </c:val>
          <c:smooth val="0"/>
          <c:extLst>
            <c:ext xmlns:c16="http://schemas.microsoft.com/office/drawing/2014/chart" uri="{C3380CC4-5D6E-409C-BE32-E72D297353CC}">
              <c16:uniqueId val="{00000004-481A-4D83-AB4E-4FE19E64C130}"/>
            </c:ext>
          </c:extLst>
        </c:ser>
        <c:ser>
          <c:idx val="5"/>
          <c:order val="5"/>
          <c:tx>
            <c:strRef>
              <c:f>'最低賃金の格差（÷地域中心都市）'!$A$17:$A$17</c:f>
              <c:strCache>
                <c:ptCount val="1"/>
                <c:pt idx="0">
                  <c:v>東　 京</c:v>
                </c:pt>
              </c:strCache>
            </c:strRef>
          </c:tx>
          <c:spPr>
            <a:ln w="28800">
              <a:solidFill>
                <a:srgbClr val="83CAFF"/>
              </a:solidFill>
            </a:ln>
          </c:spPr>
          <c:marker>
            <c:symbol val="circle"/>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'最低賃金の格差（÷地域中心都市）'!$B$17:$S$17</c:f>
              <c:numCache>
                <c:formatCode>0.0%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5-481A-4D83-AB4E-4FE19E64C130}"/>
            </c:ext>
          </c:extLst>
        </c:ser>
        <c:ser>
          <c:idx val="6"/>
          <c:order val="6"/>
          <c:tx>
            <c:strRef>
              <c:f>'最低賃金の格差（÷地域中心都市）'!$A$18:$A$18</c:f>
              <c:strCache>
                <c:ptCount val="1"/>
                <c:pt idx="0">
                  <c:v>神奈川</c:v>
                </c:pt>
              </c:strCache>
            </c:strRef>
          </c:tx>
          <c:spPr>
            <a:ln w="28800">
              <a:solidFill>
                <a:srgbClr val="314004"/>
              </a:solidFill>
            </a:ln>
          </c:spPr>
          <c:marker>
            <c:symbol val="plus"/>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'最低賃金の格差（÷地域中心都市）'!$B$18:$S$18</c:f>
              <c:numCache>
                <c:formatCode>0.0%</c:formatCode>
                <c:ptCount val="18"/>
                <c:pt idx="0">
                  <c:v>0.99717514124293771</c:v>
                </c:pt>
                <c:pt idx="1">
                  <c:v>0.99858757062146897</c:v>
                </c:pt>
                <c:pt idx="2">
                  <c:v>0.99718309859154941</c:v>
                </c:pt>
                <c:pt idx="3">
                  <c:v>0.99719887955182063</c:v>
                </c:pt>
                <c:pt idx="4">
                  <c:v>0.99721835883171073</c:v>
                </c:pt>
                <c:pt idx="5">
                  <c:v>0.99594046008119064</c:v>
                </c:pt>
                <c:pt idx="6">
                  <c:v>1</c:v>
                </c:pt>
                <c:pt idx="7">
                  <c:v>0.9974715549936789</c:v>
                </c:pt>
                <c:pt idx="8">
                  <c:v>0.99634591961023156</c:v>
                </c:pt>
                <c:pt idx="9">
                  <c:v>0.99880525686977306</c:v>
                </c:pt>
                <c:pt idx="10">
                  <c:v>0.99882352941176467</c:v>
                </c:pt>
                <c:pt idx="11">
                  <c:v>0.99884925201380914</c:v>
                </c:pt>
                <c:pt idx="12">
                  <c:v>0.99887387387387383</c:v>
                </c:pt>
                <c:pt idx="13">
                  <c:v>0.99779492833517103</c:v>
                </c:pt>
                <c:pt idx="14">
                  <c:v>0.99785407725321873</c:v>
                </c:pt>
                <c:pt idx="15">
                  <c:v>0.9979123173277662</c:v>
                </c:pt>
                <c:pt idx="16">
                  <c:v>0.99796954314720798</c:v>
                </c:pt>
                <c:pt idx="17">
                  <c:v>0.99802566633761103</c:v>
                </c:pt>
              </c:numCache>
            </c:numRef>
          </c:val>
          <c:smooth val="0"/>
          <c:extLst>
            <c:ext xmlns:c16="http://schemas.microsoft.com/office/drawing/2014/chart" uri="{C3380CC4-5D6E-409C-BE32-E72D297353CC}">
              <c16:uniqueId val="{00000006-481A-4D83-AB4E-4FE19E64C130}"/>
            </c:ext>
          </c:extLst>
        </c:ser>
        <c:ser>
          <c:idx val="7"/>
          <c:order val="7"/>
          <c:tx>
            <c:strRef>
              <c:f>'最低賃金の格差（÷地域中心都市）'!$A$19:$A$19</c:f>
              <c:strCache>
                <c:ptCount val="1"/>
                <c:pt idx="0">
                  <c:v>山　 梨</c:v>
                </c:pt>
              </c:strCache>
            </c:strRef>
          </c:tx>
          <c:spPr>
            <a:ln w="28800">
              <a:solidFill>
                <a:srgbClr val="AECF00"/>
              </a:solidFill>
            </a:ln>
          </c:spPr>
          <c:marker>
            <c:symbol val="dot"/>
            <c:size val="7"/>
          </c:marker>
          <c:cat>
            <c:numRef>
              <c:f>'最低賃金の格差（÷地域中心都市）'!$B$3:$S$3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'最低賃金の格差（÷地域中心都市）'!$B$19:$S$19</c:f>
              <c:numCache>
                <c:formatCode>0.0%</c:formatCode>
                <c:ptCount val="18"/>
                <c:pt idx="0">
                  <c:v>0.91384180790960445</c:v>
                </c:pt>
                <c:pt idx="1">
                  <c:v>0.91384180790960468</c:v>
                </c:pt>
                <c:pt idx="2">
                  <c:v>0.91267605633802817</c:v>
                </c:pt>
                <c:pt idx="3">
                  <c:v>0.91176470588235292</c:v>
                </c:pt>
                <c:pt idx="4">
                  <c:v>0.91098748261474272</c:v>
                </c:pt>
                <c:pt idx="5">
                  <c:v>0.8998646820027062</c:v>
                </c:pt>
                <c:pt idx="6">
                  <c:v>0.88250652741514368</c:v>
                </c:pt>
                <c:pt idx="7">
                  <c:v>0.8558786346396966</c:v>
                </c:pt>
                <c:pt idx="8">
                  <c:v>0.83922046285018281</c:v>
                </c:pt>
                <c:pt idx="9">
                  <c:v>0.82437275985663094</c:v>
                </c:pt>
                <c:pt idx="10">
                  <c:v>0.81764705882352939</c:v>
                </c:pt>
                <c:pt idx="11">
                  <c:v>0.81242807825086305</c:v>
                </c:pt>
                <c:pt idx="12">
                  <c:v>0.8119369369369368</c:v>
                </c:pt>
                <c:pt idx="13">
                  <c:v>0.8125689084895259</c:v>
                </c:pt>
                <c:pt idx="14">
                  <c:v>0.81437768240343344</c:v>
                </c:pt>
                <c:pt idx="15">
                  <c:v>0.81837160751565763</c:v>
                </c:pt>
                <c:pt idx="16">
                  <c:v>0.82233502538071068</c:v>
                </c:pt>
                <c:pt idx="17">
                  <c:v>0.82625863770977304</c:v>
                </c:pt>
              </c:numCache>
            </c:numRef>
          </c:val>
          <c:smooth val="0"/>
          <c:extLst>
            <c:ext xmlns:c16="http://schemas.microsoft.com/office/drawing/2014/chart" uri="{C3380CC4-5D6E-409C-BE32-E72D297353CC}">
              <c16:uniqueId val="{00000007-481A-4D83-AB4E-4FE19E64C130}"/>
            </c:ext>
          </c:extLst>
        </c:ser>
        <c:dLbls>
          <c:showLegendKey val="0"/>
          <c:showVal val="0"/>
          <c:showCatName val="0"/>
          <c:showSerName val="0"/>
          <c:showPercent val="0"/>
          <c:showBubbleSize val="0"/>
        </c:dLbls>
        <c:marker val="1"/>
        <c:smooth val="0"/>
        <c:axId val="748668175"/>
        <c:axId val="748664431"/>
      </c:lineChart>
      <c:valAx>
        <c:axId val="748664431"/>
        <c:scaling>
          <c:orientation val="minMax"/>
          <c:min val="0.8"/>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68175"/>
        <c:crossesAt val="1"/>
        <c:crossBetween val="between"/>
      </c:valAx>
      <c:catAx>
        <c:axId val="748668175"/>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443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中部の最低賃金（東京比）</a:t>
            </a:r>
          </a:p>
        </c:rich>
      </c:tx>
      <c:overlay val="0"/>
    </c:title>
    <c:autoTitleDeleted val="0"/>
    <c:plotArea>
      <c:layout/>
      <c:lineChart>
        <c:grouping val="standard"/>
        <c:varyColors val="0"/>
        <c:ser>
          <c:idx val="0"/>
          <c:order val="0"/>
          <c:tx>
            <c:strRef>
              <c:f>'最低賃金の格差（÷東京）'!$A$18:$A$18</c:f>
              <c:strCache>
                <c:ptCount val="1"/>
                <c:pt idx="0">
                  <c:v>新　 潟</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'最低賃金の格差（÷東京）'!$B$18:$S$18</c:f>
              <c:numCache>
                <c:formatCode>0.0%</c:formatCode>
                <c:ptCount val="18"/>
                <c:pt idx="0">
                  <c:v>0.90536723163841804</c:v>
                </c:pt>
                <c:pt idx="1">
                  <c:v>0.90536723163841804</c:v>
                </c:pt>
                <c:pt idx="2">
                  <c:v>0.90422535211267607</c:v>
                </c:pt>
                <c:pt idx="3">
                  <c:v>0.90336134453781514</c:v>
                </c:pt>
                <c:pt idx="4">
                  <c:v>0.90125173852573015</c:v>
                </c:pt>
                <c:pt idx="5">
                  <c:v>0.88903924221921515</c:v>
                </c:pt>
                <c:pt idx="6">
                  <c:v>0.87336814621409919</c:v>
                </c:pt>
                <c:pt idx="7">
                  <c:v>0.84576485461441209</c:v>
                </c:pt>
                <c:pt idx="8">
                  <c:v>0.82947624847746648</c:v>
                </c:pt>
                <c:pt idx="9">
                  <c:v>0.81600955794504182</c:v>
                </c:pt>
                <c:pt idx="10">
                  <c:v>0.81058823529411761</c:v>
                </c:pt>
                <c:pt idx="11">
                  <c:v>0.80667433831990798</c:v>
                </c:pt>
                <c:pt idx="12">
                  <c:v>0.80518018018018023</c:v>
                </c:pt>
                <c:pt idx="13">
                  <c:v>0.80595369349503854</c:v>
                </c:pt>
                <c:pt idx="14">
                  <c:v>0.80793991416309008</c:v>
                </c:pt>
                <c:pt idx="15">
                  <c:v>0.81210855949895611</c:v>
                </c:pt>
                <c:pt idx="16">
                  <c:v>0.81522842639593907</c:v>
                </c:pt>
                <c:pt idx="17">
                  <c:v>0.81934846989141163</c:v>
                </c:pt>
              </c:numCache>
            </c:numRef>
          </c:val>
          <c:smooth val="0"/>
          <c:extLst>
            <c:ext xmlns:c16="http://schemas.microsoft.com/office/drawing/2014/chart" uri="{C3380CC4-5D6E-409C-BE32-E72D297353CC}">
              <c16:uniqueId val="{00000000-A5D1-4BE6-B87F-253C0607330F}"/>
            </c:ext>
          </c:extLst>
        </c:ser>
        <c:ser>
          <c:idx val="1"/>
          <c:order val="1"/>
          <c:tx>
            <c:strRef>
              <c:f>'最低賃金の格差（÷東京）'!$A$19:$A$19</c:f>
              <c:strCache>
                <c:ptCount val="1"/>
                <c:pt idx="0">
                  <c:v>富　 山</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'最低賃金の格差（÷東京）'!$B$19:$S$19</c:f>
              <c:numCache>
                <c:formatCode>0.0%</c:formatCode>
                <c:ptCount val="18"/>
                <c:pt idx="0">
                  <c:v>0.90960451977401124</c:v>
                </c:pt>
                <c:pt idx="1">
                  <c:v>0.90960451977401124</c:v>
                </c:pt>
                <c:pt idx="2">
                  <c:v>0.90704225352112677</c:v>
                </c:pt>
                <c:pt idx="3">
                  <c:v>0.90756302521008403</c:v>
                </c:pt>
                <c:pt idx="4">
                  <c:v>0.90681502086230881</c:v>
                </c:pt>
                <c:pt idx="5">
                  <c:v>0.9012178619756428</c:v>
                </c:pt>
                <c:pt idx="6">
                  <c:v>0.88381201044386426</c:v>
                </c:pt>
                <c:pt idx="7">
                  <c:v>0.8584070796460177</c:v>
                </c:pt>
                <c:pt idx="8">
                  <c:v>0.8416565164433617</c:v>
                </c:pt>
                <c:pt idx="9">
                  <c:v>0.82676224611708482</c:v>
                </c:pt>
                <c:pt idx="10">
                  <c:v>0.82352941176470584</c:v>
                </c:pt>
                <c:pt idx="11">
                  <c:v>0.8193325661680092</c:v>
                </c:pt>
                <c:pt idx="12">
                  <c:v>0.81981981981981977</c:v>
                </c:pt>
                <c:pt idx="13">
                  <c:v>0.82249173098125694</c:v>
                </c:pt>
                <c:pt idx="14">
                  <c:v>0.82618025751072965</c:v>
                </c:pt>
                <c:pt idx="15">
                  <c:v>0.82985386221294366</c:v>
                </c:pt>
                <c:pt idx="16">
                  <c:v>0.833502538071066</c:v>
                </c:pt>
                <c:pt idx="17">
                  <c:v>0.83711747285291216</c:v>
                </c:pt>
              </c:numCache>
            </c:numRef>
          </c:val>
          <c:smooth val="0"/>
          <c:extLst>
            <c:ext xmlns:c16="http://schemas.microsoft.com/office/drawing/2014/chart" uri="{C3380CC4-5D6E-409C-BE32-E72D297353CC}">
              <c16:uniqueId val="{00000001-A5D1-4BE6-B87F-253C0607330F}"/>
            </c:ext>
          </c:extLst>
        </c:ser>
        <c:ser>
          <c:idx val="2"/>
          <c:order val="2"/>
          <c:tx>
            <c:strRef>
              <c:f>'最低賃金の格差（÷東京）'!$A$20:$A$20</c:f>
              <c:strCache>
                <c:ptCount val="1"/>
                <c:pt idx="0">
                  <c:v>石　 川</c:v>
                </c:pt>
              </c:strCache>
            </c:strRef>
          </c:tx>
          <c:spPr>
            <a:ln w="28800">
              <a:solidFill>
                <a:srgbClr val="FFD320"/>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'最低賃金の格差（÷東京）'!$B$20:$S$20</c:f>
              <c:numCache>
                <c:formatCode>0.0%</c:formatCode>
                <c:ptCount val="18"/>
                <c:pt idx="0">
                  <c:v>0.91101694915254239</c:v>
                </c:pt>
                <c:pt idx="1">
                  <c:v>0.91101694915254239</c:v>
                </c:pt>
                <c:pt idx="2">
                  <c:v>0.90985915492957747</c:v>
                </c:pt>
                <c:pt idx="3">
                  <c:v>0.90896358543417366</c:v>
                </c:pt>
                <c:pt idx="4">
                  <c:v>0.90681502086230881</c:v>
                </c:pt>
                <c:pt idx="5">
                  <c:v>0.89580514208389717</c:v>
                </c:pt>
                <c:pt idx="6">
                  <c:v>0.87859007832898173</c:v>
                </c:pt>
                <c:pt idx="7">
                  <c:v>0.85208596713021489</c:v>
                </c:pt>
                <c:pt idx="8">
                  <c:v>0.83556638246041415</c:v>
                </c:pt>
                <c:pt idx="9">
                  <c:v>0.82078853046594979</c:v>
                </c:pt>
                <c:pt idx="10">
                  <c:v>0.81529411764705884</c:v>
                </c:pt>
                <c:pt idx="11">
                  <c:v>0.810126582278481</c:v>
                </c:pt>
                <c:pt idx="12">
                  <c:v>0.80855855855855852</c:v>
                </c:pt>
                <c:pt idx="13">
                  <c:v>0.81036383682469681</c:v>
                </c:pt>
                <c:pt idx="14">
                  <c:v>0.8122317596566524</c:v>
                </c:pt>
                <c:pt idx="15">
                  <c:v>0.81524008350730692</c:v>
                </c:pt>
                <c:pt idx="16">
                  <c:v>0.81827411167512687</c:v>
                </c:pt>
                <c:pt idx="17">
                  <c:v>0.82132280355380061</c:v>
                </c:pt>
              </c:numCache>
            </c:numRef>
          </c:val>
          <c:smooth val="0"/>
          <c:extLst>
            <c:ext xmlns:c16="http://schemas.microsoft.com/office/drawing/2014/chart" uri="{C3380CC4-5D6E-409C-BE32-E72D297353CC}">
              <c16:uniqueId val="{00000002-A5D1-4BE6-B87F-253C0607330F}"/>
            </c:ext>
          </c:extLst>
        </c:ser>
        <c:ser>
          <c:idx val="3"/>
          <c:order val="3"/>
          <c:tx>
            <c:strRef>
              <c:f>'最低賃金の格差（÷東京）'!$A$21:$A$21</c:f>
              <c:strCache>
                <c:ptCount val="1"/>
                <c:pt idx="0">
                  <c:v>福　 井</c:v>
                </c:pt>
              </c:strCache>
            </c:strRef>
          </c:tx>
          <c:spPr>
            <a:ln w="28800">
              <a:solidFill>
                <a:srgbClr val="579D1C"/>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'最低賃金の格差（÷東京）'!$B$21:$S$21</c:f>
              <c:numCache>
                <c:formatCode>0.0%</c:formatCode>
                <c:ptCount val="18"/>
                <c:pt idx="0">
                  <c:v>0.90677966101694918</c:v>
                </c:pt>
                <c:pt idx="1">
                  <c:v>0.90677966101694918</c:v>
                </c:pt>
                <c:pt idx="2">
                  <c:v>0.90563380281690142</c:v>
                </c:pt>
                <c:pt idx="3">
                  <c:v>0.90336134453781514</c:v>
                </c:pt>
                <c:pt idx="4">
                  <c:v>0.90264255910987479</c:v>
                </c:pt>
                <c:pt idx="5">
                  <c:v>0.89174560216508791</c:v>
                </c:pt>
                <c:pt idx="6">
                  <c:v>0.87467362924281988</c:v>
                </c:pt>
                <c:pt idx="7">
                  <c:v>0.8482932996207333</c:v>
                </c:pt>
                <c:pt idx="8">
                  <c:v>0.83191230207064559</c:v>
                </c:pt>
                <c:pt idx="9">
                  <c:v>0.81720430107526887</c:v>
                </c:pt>
                <c:pt idx="10">
                  <c:v>0.81176470588235294</c:v>
                </c:pt>
                <c:pt idx="11">
                  <c:v>0.80667433831990798</c:v>
                </c:pt>
                <c:pt idx="12">
                  <c:v>0.80630630630630629</c:v>
                </c:pt>
                <c:pt idx="13">
                  <c:v>0.80705622932745313</c:v>
                </c:pt>
                <c:pt idx="14">
                  <c:v>0.80901287553648071</c:v>
                </c:pt>
                <c:pt idx="15">
                  <c:v>0.81210855949895611</c:v>
                </c:pt>
                <c:pt idx="16">
                  <c:v>0.81522842639593907</c:v>
                </c:pt>
                <c:pt idx="17">
                  <c:v>0.81836130306021715</c:v>
                </c:pt>
              </c:numCache>
            </c:numRef>
          </c:val>
          <c:smooth val="0"/>
          <c:extLst>
            <c:ext xmlns:c16="http://schemas.microsoft.com/office/drawing/2014/chart" uri="{C3380CC4-5D6E-409C-BE32-E72D297353CC}">
              <c16:uniqueId val="{00000003-A5D1-4BE6-B87F-253C0607330F}"/>
            </c:ext>
          </c:extLst>
        </c:ser>
        <c:ser>
          <c:idx val="4"/>
          <c:order val="4"/>
          <c:tx>
            <c:strRef>
              <c:f>'最低賃金の格差（÷東京）'!$A$22:$A$22</c:f>
              <c:strCache>
                <c:ptCount val="1"/>
                <c:pt idx="0">
                  <c:v>山　 梨</c:v>
                </c:pt>
              </c:strCache>
            </c:strRef>
          </c:tx>
          <c:spPr>
            <a:ln w="28800">
              <a:solidFill>
                <a:srgbClr val="7E0021"/>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'最低賃金の格差（÷東京）'!$B$22:$S$22</c:f>
              <c:numCache>
                <c:formatCode>0.0%</c:formatCode>
                <c:ptCount val="18"/>
                <c:pt idx="0">
                  <c:v>0.91384180790960456</c:v>
                </c:pt>
                <c:pt idx="1">
                  <c:v>0.91384180790960456</c:v>
                </c:pt>
                <c:pt idx="2">
                  <c:v>0.91267605633802817</c:v>
                </c:pt>
                <c:pt idx="3">
                  <c:v>0.91176470588235292</c:v>
                </c:pt>
                <c:pt idx="4">
                  <c:v>0.91098748261474272</c:v>
                </c:pt>
                <c:pt idx="5">
                  <c:v>0.89986468200270631</c:v>
                </c:pt>
                <c:pt idx="6">
                  <c:v>0.88250652741514357</c:v>
                </c:pt>
                <c:pt idx="7">
                  <c:v>0.8558786346396966</c:v>
                </c:pt>
                <c:pt idx="8">
                  <c:v>0.8392204628501827</c:v>
                </c:pt>
                <c:pt idx="9">
                  <c:v>0.82437275985663083</c:v>
                </c:pt>
                <c:pt idx="10">
                  <c:v>0.81764705882352939</c:v>
                </c:pt>
                <c:pt idx="11">
                  <c:v>0.81242807825086305</c:v>
                </c:pt>
                <c:pt idx="12">
                  <c:v>0.81193693693693691</c:v>
                </c:pt>
                <c:pt idx="13">
                  <c:v>0.8125689084895259</c:v>
                </c:pt>
                <c:pt idx="14">
                  <c:v>0.81437768240343344</c:v>
                </c:pt>
                <c:pt idx="15">
                  <c:v>0.81837160751565763</c:v>
                </c:pt>
                <c:pt idx="16">
                  <c:v>0.82233502538071068</c:v>
                </c:pt>
                <c:pt idx="17">
                  <c:v>0.82625863770977293</c:v>
                </c:pt>
              </c:numCache>
            </c:numRef>
          </c:val>
          <c:smooth val="0"/>
          <c:extLst>
            <c:ext xmlns:c16="http://schemas.microsoft.com/office/drawing/2014/chart" uri="{C3380CC4-5D6E-409C-BE32-E72D297353CC}">
              <c16:uniqueId val="{00000004-A5D1-4BE6-B87F-253C0607330F}"/>
            </c:ext>
          </c:extLst>
        </c:ser>
        <c:ser>
          <c:idx val="5"/>
          <c:order val="5"/>
          <c:tx>
            <c:strRef>
              <c:f>'最低賃金の格差（÷東京）'!$A$23:$A$23</c:f>
              <c:strCache>
                <c:ptCount val="1"/>
                <c:pt idx="0">
                  <c:v>長　 野</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'最低賃金の格差（÷東京）'!$B$23:$S$23</c:f>
              <c:numCache>
                <c:formatCode>0.0%</c:formatCode>
                <c:ptCount val="18"/>
                <c:pt idx="0">
                  <c:v>0.91242937853107342</c:v>
                </c:pt>
                <c:pt idx="1">
                  <c:v>0.91242937853107342</c:v>
                </c:pt>
                <c:pt idx="2">
                  <c:v>0.91126760563380282</c:v>
                </c:pt>
                <c:pt idx="3">
                  <c:v>0.91036414565826329</c:v>
                </c:pt>
                <c:pt idx="4">
                  <c:v>0.91098748261474272</c:v>
                </c:pt>
                <c:pt idx="5">
                  <c:v>0.90527740189445194</c:v>
                </c:pt>
                <c:pt idx="6">
                  <c:v>0.8877284595300261</c:v>
                </c:pt>
                <c:pt idx="7">
                  <c:v>0.8609355246523388</c:v>
                </c:pt>
                <c:pt idx="8">
                  <c:v>0.84409257003654081</c:v>
                </c:pt>
                <c:pt idx="9">
                  <c:v>0.82915173237753881</c:v>
                </c:pt>
                <c:pt idx="10">
                  <c:v>0.82352941176470584</c:v>
                </c:pt>
                <c:pt idx="11">
                  <c:v>0.82048331415420028</c:v>
                </c:pt>
                <c:pt idx="12">
                  <c:v>0.81981981981981977</c:v>
                </c:pt>
                <c:pt idx="13">
                  <c:v>0.82249173098125694</c:v>
                </c:pt>
                <c:pt idx="14">
                  <c:v>0.82618025751072965</c:v>
                </c:pt>
                <c:pt idx="15">
                  <c:v>0.82985386221294366</c:v>
                </c:pt>
                <c:pt idx="16">
                  <c:v>0.833502538071066</c:v>
                </c:pt>
                <c:pt idx="17">
                  <c:v>0.83711747285291216</c:v>
                </c:pt>
              </c:numCache>
            </c:numRef>
          </c:val>
          <c:smooth val="0"/>
          <c:extLst>
            <c:ext xmlns:c16="http://schemas.microsoft.com/office/drawing/2014/chart" uri="{C3380CC4-5D6E-409C-BE32-E72D297353CC}">
              <c16:uniqueId val="{00000005-A5D1-4BE6-B87F-253C0607330F}"/>
            </c:ext>
          </c:extLst>
        </c:ser>
        <c:ser>
          <c:idx val="6"/>
          <c:order val="6"/>
          <c:tx>
            <c:strRef>
              <c:f>'最低賃金の格差（÷東京）'!$A$24:$A$24</c:f>
              <c:strCache>
                <c:ptCount val="1"/>
                <c:pt idx="0">
                  <c:v>岐　 阜</c:v>
                </c:pt>
              </c:strCache>
            </c:strRef>
          </c:tx>
          <c:spPr>
            <a:ln w="28800">
              <a:solidFill>
                <a:srgbClr val="314004"/>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'最低賃金の格差（÷東京）'!$B$24:$S$24</c:f>
              <c:numCache>
                <c:formatCode>0.0%</c:formatCode>
                <c:ptCount val="18"/>
                <c:pt idx="0">
                  <c:v>0.94350282485875703</c:v>
                </c:pt>
                <c:pt idx="1">
                  <c:v>0.94350282485875703</c:v>
                </c:pt>
                <c:pt idx="2">
                  <c:v>0.94225352112676053</c:v>
                </c:pt>
                <c:pt idx="3">
                  <c:v>0.93977591036414565</c:v>
                </c:pt>
                <c:pt idx="4">
                  <c:v>0.93880389429763555</c:v>
                </c:pt>
                <c:pt idx="5">
                  <c:v>0.92692828146143436</c:v>
                </c:pt>
                <c:pt idx="6">
                  <c:v>0.90861618798955612</c:v>
                </c:pt>
                <c:pt idx="7">
                  <c:v>0.87989886219974711</c:v>
                </c:pt>
                <c:pt idx="8">
                  <c:v>0.85992691839220459</c:v>
                </c:pt>
                <c:pt idx="9">
                  <c:v>0.8446833930704899</c:v>
                </c:pt>
                <c:pt idx="10">
                  <c:v>0.83882352941176475</c:v>
                </c:pt>
                <c:pt idx="11">
                  <c:v>0.83314154200230151</c:v>
                </c:pt>
                <c:pt idx="12">
                  <c:v>0.83108108108108103</c:v>
                </c:pt>
                <c:pt idx="13">
                  <c:v>0.83131201764057328</c:v>
                </c:pt>
                <c:pt idx="14">
                  <c:v>0.83261802575107291</c:v>
                </c:pt>
                <c:pt idx="15">
                  <c:v>0.83507306889352817</c:v>
                </c:pt>
                <c:pt idx="16">
                  <c:v>0.8375634517766497</c:v>
                </c:pt>
                <c:pt idx="17">
                  <c:v>0.84007897334649551</c:v>
                </c:pt>
              </c:numCache>
            </c:numRef>
          </c:val>
          <c:smooth val="0"/>
          <c:extLst>
            <c:ext xmlns:c16="http://schemas.microsoft.com/office/drawing/2014/chart" uri="{C3380CC4-5D6E-409C-BE32-E72D297353CC}">
              <c16:uniqueId val="{00000006-A5D1-4BE6-B87F-253C0607330F}"/>
            </c:ext>
          </c:extLst>
        </c:ser>
        <c:ser>
          <c:idx val="7"/>
          <c:order val="7"/>
          <c:tx>
            <c:strRef>
              <c:f>'最低賃金の格差（÷東京）'!$A$25:$A$25</c:f>
              <c:strCache>
                <c:ptCount val="1"/>
                <c:pt idx="0">
                  <c:v>静　 岡</c:v>
                </c:pt>
              </c:strCache>
            </c:strRef>
          </c:tx>
          <c:spPr>
            <a:ln w="28800">
              <a:solidFill>
                <a:srgbClr val="AECF00"/>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'最低賃金の格差（÷東京）'!$B$25:$S$25</c:f>
              <c:numCache>
                <c:formatCode>0.0%</c:formatCode>
                <c:ptCount val="18"/>
                <c:pt idx="0">
                  <c:v>0.94774011299435024</c:v>
                </c:pt>
                <c:pt idx="1">
                  <c:v>0.94774011299435024</c:v>
                </c:pt>
                <c:pt idx="2">
                  <c:v>0.94788732394366193</c:v>
                </c:pt>
                <c:pt idx="3">
                  <c:v>0.94817927170868344</c:v>
                </c:pt>
                <c:pt idx="4">
                  <c:v>0.94853963838664812</c:v>
                </c:pt>
                <c:pt idx="5">
                  <c:v>0.94316644113667114</c:v>
                </c:pt>
                <c:pt idx="6">
                  <c:v>0.92819843342036557</c:v>
                </c:pt>
                <c:pt idx="7">
                  <c:v>0.90139064475347663</c:v>
                </c:pt>
                <c:pt idx="8">
                  <c:v>0.88306942752740558</c:v>
                </c:pt>
                <c:pt idx="9">
                  <c:v>0.86977299880525683</c:v>
                </c:pt>
                <c:pt idx="10">
                  <c:v>0.86470588235294121</c:v>
                </c:pt>
                <c:pt idx="11">
                  <c:v>0.86191024165707708</c:v>
                </c:pt>
                <c:pt idx="12">
                  <c:v>0.86148648648648651</c:v>
                </c:pt>
                <c:pt idx="13">
                  <c:v>0.86328555678059538</c:v>
                </c:pt>
                <c:pt idx="14">
                  <c:v>0.86587982832618027</c:v>
                </c:pt>
                <c:pt idx="15">
                  <c:v>0.86847599164926936</c:v>
                </c:pt>
                <c:pt idx="16">
                  <c:v>0.87106598984771577</c:v>
                </c:pt>
                <c:pt idx="17">
                  <c:v>0.87364264560710758</c:v>
                </c:pt>
              </c:numCache>
            </c:numRef>
          </c:val>
          <c:smooth val="0"/>
          <c:extLst>
            <c:ext xmlns:c16="http://schemas.microsoft.com/office/drawing/2014/chart" uri="{C3380CC4-5D6E-409C-BE32-E72D297353CC}">
              <c16:uniqueId val="{00000007-A5D1-4BE6-B87F-253C0607330F}"/>
            </c:ext>
          </c:extLst>
        </c:ser>
        <c:ser>
          <c:idx val="8"/>
          <c:order val="8"/>
          <c:tx>
            <c:strRef>
              <c:f>'最低賃金の格差（÷東京）'!$A$26:$A$26</c:f>
              <c:strCache>
                <c:ptCount val="1"/>
                <c:pt idx="0">
                  <c:v>愛 　知</c:v>
                </c:pt>
              </c:strCache>
            </c:strRef>
          </c:tx>
          <c:spPr>
            <a:ln w="28800">
              <a:solidFill>
                <a:srgbClr val="4B1F6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'最低賃金の格差（÷東京）'!$B$26:$S$26</c:f>
              <c:numCache>
                <c:formatCode>0.0%</c:formatCode>
                <c:ptCount val="18"/>
                <c:pt idx="0">
                  <c:v>0.96186440677966101</c:v>
                </c:pt>
                <c:pt idx="1">
                  <c:v>0.96186440677966101</c:v>
                </c:pt>
                <c:pt idx="2">
                  <c:v>0.96197183098591554</c:v>
                </c:pt>
                <c:pt idx="3">
                  <c:v>0.96358543417366949</c:v>
                </c:pt>
                <c:pt idx="4">
                  <c:v>0.96522948539638387</c:v>
                </c:pt>
                <c:pt idx="5">
                  <c:v>0.96617050067658994</c:v>
                </c:pt>
                <c:pt idx="6">
                  <c:v>0.95430809399477812</c:v>
                </c:pt>
                <c:pt idx="7">
                  <c:v>0.92541087231352714</c:v>
                </c:pt>
                <c:pt idx="8">
                  <c:v>0.90742996345919613</c:v>
                </c:pt>
                <c:pt idx="9">
                  <c:v>0.89605734767025091</c:v>
                </c:pt>
                <c:pt idx="10">
                  <c:v>0.8917647058823529</c:v>
                </c:pt>
                <c:pt idx="11">
                  <c:v>0.89758342922899881</c:v>
                </c:pt>
                <c:pt idx="12">
                  <c:v>0.90090090090090091</c:v>
                </c:pt>
                <c:pt idx="13">
                  <c:v>0.90407938257993381</c:v>
                </c:pt>
                <c:pt idx="14">
                  <c:v>0.9066523605150214</c:v>
                </c:pt>
                <c:pt idx="15">
                  <c:v>0.90918580375782876</c:v>
                </c:pt>
                <c:pt idx="16">
                  <c:v>0.91167512690355335</c:v>
                </c:pt>
                <c:pt idx="17">
                  <c:v>0.91411648568608095</c:v>
                </c:pt>
              </c:numCache>
            </c:numRef>
          </c:val>
          <c:smooth val="0"/>
          <c:extLst>
            <c:ext xmlns:c16="http://schemas.microsoft.com/office/drawing/2014/chart" uri="{C3380CC4-5D6E-409C-BE32-E72D297353CC}">
              <c16:uniqueId val="{00000008-A5D1-4BE6-B87F-253C0607330F}"/>
            </c:ext>
          </c:extLst>
        </c:ser>
        <c:ser>
          <c:idx val="9"/>
          <c:order val="9"/>
          <c:tx>
            <c:strRef>
              <c:f>'最低賃金の格差（÷東京）'!$A$27:$A$27</c:f>
              <c:strCache>
                <c:ptCount val="1"/>
                <c:pt idx="0">
                  <c:v>三　 重</c:v>
                </c:pt>
              </c:strCache>
            </c:strRef>
          </c:tx>
          <c:spPr>
            <a:ln w="28800">
              <a:solidFill>
                <a:srgbClr val="FF950E"/>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'最低賃金の格差（÷東京）'!$B$27:$S$27</c:f>
              <c:numCache>
                <c:formatCode>0.0%</c:formatCode>
                <c:ptCount val="18"/>
                <c:pt idx="0">
                  <c:v>0.94209039548022599</c:v>
                </c:pt>
                <c:pt idx="1">
                  <c:v>0.94209039548022599</c:v>
                </c:pt>
                <c:pt idx="2">
                  <c:v>0.94084507042253518</c:v>
                </c:pt>
                <c:pt idx="3">
                  <c:v>0.93977591036414565</c:v>
                </c:pt>
                <c:pt idx="4">
                  <c:v>0.93880389429763555</c:v>
                </c:pt>
                <c:pt idx="5">
                  <c:v>0.93234100135317999</c:v>
                </c:pt>
                <c:pt idx="6">
                  <c:v>0.91514360313315923</c:v>
                </c:pt>
                <c:pt idx="7">
                  <c:v>0.88748419721871052</c:v>
                </c:pt>
                <c:pt idx="8">
                  <c:v>0.86967113276492081</c:v>
                </c:pt>
                <c:pt idx="9">
                  <c:v>0.85663082437275984</c:v>
                </c:pt>
                <c:pt idx="10">
                  <c:v>0.85176470588235298</c:v>
                </c:pt>
                <c:pt idx="11">
                  <c:v>0.84810126582278478</c:v>
                </c:pt>
                <c:pt idx="12">
                  <c:v>0.84797297297297303</c:v>
                </c:pt>
                <c:pt idx="13">
                  <c:v>0.85005512679162076</c:v>
                </c:pt>
                <c:pt idx="14">
                  <c:v>0.85300429184549353</c:v>
                </c:pt>
                <c:pt idx="15">
                  <c:v>0.85594989561586643</c:v>
                </c:pt>
                <c:pt idx="16">
                  <c:v>0.85888324873096444</c:v>
                </c:pt>
                <c:pt idx="17">
                  <c:v>0.86179664363277397</c:v>
                </c:pt>
              </c:numCache>
            </c:numRef>
          </c:val>
          <c:smooth val="0"/>
          <c:extLst>
            <c:ext xmlns:c16="http://schemas.microsoft.com/office/drawing/2014/chart" uri="{C3380CC4-5D6E-409C-BE32-E72D297353CC}">
              <c16:uniqueId val="{00000009-A5D1-4BE6-B87F-253C0607330F}"/>
            </c:ext>
          </c:extLst>
        </c:ser>
        <c:dLbls>
          <c:showLegendKey val="0"/>
          <c:showVal val="0"/>
          <c:showCatName val="0"/>
          <c:showSerName val="0"/>
          <c:showPercent val="0"/>
          <c:showBubbleSize val="0"/>
        </c:dLbls>
        <c:marker val="1"/>
        <c:smooth val="0"/>
        <c:axId val="748668591"/>
        <c:axId val="748663599"/>
      </c:lineChart>
      <c:valAx>
        <c:axId val="748663599"/>
        <c:scaling>
          <c:orientation val="minMax"/>
          <c:min val="0.8"/>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68591"/>
        <c:crossesAt val="1"/>
        <c:crossBetween val="between"/>
      </c:valAx>
      <c:catAx>
        <c:axId val="748668591"/>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3599"/>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関西の最低賃金（東京比）</a:t>
            </a:r>
          </a:p>
        </c:rich>
      </c:tx>
      <c:overlay val="0"/>
    </c:title>
    <c:autoTitleDeleted val="0"/>
    <c:plotArea>
      <c:layout/>
      <c:lineChart>
        <c:grouping val="standard"/>
        <c:varyColors val="0"/>
        <c:ser>
          <c:idx val="0"/>
          <c:order val="0"/>
          <c:tx>
            <c:strRef>
              <c:f>'最低賃金の格差（÷東京）'!$A$27:$A$27</c:f>
              <c:strCache>
                <c:ptCount val="1"/>
                <c:pt idx="0">
                  <c:v>三　 重</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'最低賃金の格差（÷東京）'!$B$27:$S$27</c:f>
              <c:numCache>
                <c:formatCode>0.0%</c:formatCode>
                <c:ptCount val="18"/>
                <c:pt idx="0">
                  <c:v>0.94209039548022599</c:v>
                </c:pt>
                <c:pt idx="1">
                  <c:v>0.94209039548022599</c:v>
                </c:pt>
                <c:pt idx="2">
                  <c:v>0.94084507042253518</c:v>
                </c:pt>
                <c:pt idx="3">
                  <c:v>0.93977591036414565</c:v>
                </c:pt>
                <c:pt idx="4">
                  <c:v>0.93880389429763555</c:v>
                </c:pt>
                <c:pt idx="5">
                  <c:v>0.93234100135317999</c:v>
                </c:pt>
                <c:pt idx="6">
                  <c:v>0.91514360313315923</c:v>
                </c:pt>
                <c:pt idx="7">
                  <c:v>0.88748419721871052</c:v>
                </c:pt>
                <c:pt idx="8">
                  <c:v>0.86967113276492081</c:v>
                </c:pt>
                <c:pt idx="9">
                  <c:v>0.85663082437275984</c:v>
                </c:pt>
                <c:pt idx="10">
                  <c:v>0.85176470588235298</c:v>
                </c:pt>
                <c:pt idx="11">
                  <c:v>0.84810126582278478</c:v>
                </c:pt>
                <c:pt idx="12">
                  <c:v>0.84797297297297303</c:v>
                </c:pt>
                <c:pt idx="13">
                  <c:v>0.85005512679162076</c:v>
                </c:pt>
                <c:pt idx="14">
                  <c:v>0.85300429184549353</c:v>
                </c:pt>
                <c:pt idx="15">
                  <c:v>0.85594989561586643</c:v>
                </c:pt>
                <c:pt idx="16">
                  <c:v>0.85888324873096444</c:v>
                </c:pt>
                <c:pt idx="17">
                  <c:v>0.86179664363277397</c:v>
                </c:pt>
              </c:numCache>
            </c:numRef>
          </c:val>
          <c:smooth val="0"/>
          <c:extLst>
            <c:ext xmlns:c16="http://schemas.microsoft.com/office/drawing/2014/chart" uri="{C3380CC4-5D6E-409C-BE32-E72D297353CC}">
              <c16:uniqueId val="{00000000-14BD-4A51-8A61-06B53A8FE33E}"/>
            </c:ext>
          </c:extLst>
        </c:ser>
        <c:ser>
          <c:idx val="1"/>
          <c:order val="1"/>
          <c:tx>
            <c:strRef>
              <c:f>'最低賃金の格差（÷東京）'!$A$28:$A$28</c:f>
              <c:strCache>
                <c:ptCount val="1"/>
                <c:pt idx="0">
                  <c:v>滋 　賀</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'最低賃金の格差（÷東京）'!$B$28:$S$28</c:f>
              <c:numCache>
                <c:formatCode>0.0%</c:formatCode>
                <c:ptCount val="18"/>
                <c:pt idx="0">
                  <c:v>0.91949152542372881</c:v>
                </c:pt>
                <c:pt idx="1">
                  <c:v>0.91949152542372881</c:v>
                </c:pt>
                <c:pt idx="2">
                  <c:v>0.91830985915492958</c:v>
                </c:pt>
                <c:pt idx="3">
                  <c:v>0.92016806722689071</c:v>
                </c:pt>
                <c:pt idx="4">
                  <c:v>0.92072322670375517</c:v>
                </c:pt>
                <c:pt idx="5">
                  <c:v>0.9161028416779432</c:v>
                </c:pt>
                <c:pt idx="6">
                  <c:v>0.90208877284595301</c:v>
                </c:pt>
                <c:pt idx="7">
                  <c:v>0.87610619469026552</c:v>
                </c:pt>
                <c:pt idx="8">
                  <c:v>0.85992691839220459</c:v>
                </c:pt>
                <c:pt idx="9">
                  <c:v>0.84707287933094388</c:v>
                </c:pt>
                <c:pt idx="10">
                  <c:v>0.84235294117647064</c:v>
                </c:pt>
                <c:pt idx="11">
                  <c:v>0.84004602991944766</c:v>
                </c:pt>
                <c:pt idx="12">
                  <c:v>0.84009009009009006</c:v>
                </c:pt>
                <c:pt idx="13">
                  <c:v>0.8423373759647188</c:v>
                </c:pt>
                <c:pt idx="14">
                  <c:v>0.84549356223175964</c:v>
                </c:pt>
                <c:pt idx="15">
                  <c:v>0.8475991649269311</c:v>
                </c:pt>
                <c:pt idx="16">
                  <c:v>0.85177664974619294</c:v>
                </c:pt>
                <c:pt idx="17">
                  <c:v>0.85488647581441268</c:v>
                </c:pt>
              </c:numCache>
            </c:numRef>
          </c:val>
          <c:smooth val="0"/>
          <c:extLst>
            <c:ext xmlns:c16="http://schemas.microsoft.com/office/drawing/2014/chart" uri="{C3380CC4-5D6E-409C-BE32-E72D297353CC}">
              <c16:uniqueId val="{00000001-14BD-4A51-8A61-06B53A8FE33E}"/>
            </c:ext>
          </c:extLst>
        </c:ser>
        <c:ser>
          <c:idx val="2"/>
          <c:order val="2"/>
          <c:tx>
            <c:strRef>
              <c:f>'最低賃金の格差（÷東京）'!$A$29:$A$29</c:f>
              <c:strCache>
                <c:ptCount val="1"/>
                <c:pt idx="0">
                  <c:v>京 　都</c:v>
                </c:pt>
              </c:strCache>
            </c:strRef>
          </c:tx>
          <c:spPr>
            <a:ln w="28800">
              <a:solidFill>
                <a:srgbClr val="FFD320"/>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'最低賃金の格差（÷東京）'!$B$29:$S$29</c:f>
              <c:numCache>
                <c:formatCode>0.0%</c:formatCode>
                <c:ptCount val="18"/>
                <c:pt idx="0">
                  <c:v>0.95621468926553677</c:v>
                </c:pt>
                <c:pt idx="1">
                  <c:v>0.95621468926553677</c:v>
                </c:pt>
                <c:pt idx="2">
                  <c:v>0.95492957746478868</c:v>
                </c:pt>
                <c:pt idx="3">
                  <c:v>0.9551820728291317</c:v>
                </c:pt>
                <c:pt idx="4">
                  <c:v>0.95410292072322667</c:v>
                </c:pt>
                <c:pt idx="5">
                  <c:v>0.94722598105548039</c:v>
                </c:pt>
                <c:pt idx="6">
                  <c:v>0.93603133159268925</c:v>
                </c:pt>
                <c:pt idx="7">
                  <c:v>0.92161820480404555</c:v>
                </c:pt>
                <c:pt idx="8">
                  <c:v>0.91230207064555424</c:v>
                </c:pt>
                <c:pt idx="9">
                  <c:v>0.89725209080047785</c:v>
                </c:pt>
                <c:pt idx="10">
                  <c:v>0.89294117647058824</c:v>
                </c:pt>
                <c:pt idx="11">
                  <c:v>0.88952819332566169</c:v>
                </c:pt>
                <c:pt idx="12">
                  <c:v>0.88851351351351349</c:v>
                </c:pt>
                <c:pt idx="13">
                  <c:v>0.8897464167585446</c:v>
                </c:pt>
                <c:pt idx="14">
                  <c:v>0.89163090128755362</c:v>
                </c:pt>
                <c:pt idx="15">
                  <c:v>0.89352818371607512</c:v>
                </c:pt>
                <c:pt idx="16">
                  <c:v>0.89543147208121832</c:v>
                </c:pt>
                <c:pt idx="17">
                  <c:v>0.89733464955577491</c:v>
                </c:pt>
              </c:numCache>
            </c:numRef>
          </c:val>
          <c:smooth val="0"/>
          <c:extLst>
            <c:ext xmlns:c16="http://schemas.microsoft.com/office/drawing/2014/chart" uri="{C3380CC4-5D6E-409C-BE32-E72D297353CC}">
              <c16:uniqueId val="{00000002-14BD-4A51-8A61-06B53A8FE33E}"/>
            </c:ext>
          </c:extLst>
        </c:ser>
        <c:ser>
          <c:idx val="3"/>
          <c:order val="3"/>
          <c:tx>
            <c:strRef>
              <c:f>'最低賃金の格差（÷東京）'!$A$30:$A$30</c:f>
              <c:strCache>
                <c:ptCount val="1"/>
                <c:pt idx="0">
                  <c:v>大　 阪</c:v>
                </c:pt>
              </c:strCache>
            </c:strRef>
          </c:tx>
          <c:spPr>
            <a:ln w="28800">
              <a:solidFill>
                <a:srgbClr val="579D1C"/>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'最低賃金の格差（÷東京）'!$B$30:$S$30</c:f>
              <c:numCache>
                <c:formatCode>0.0%</c:formatCode>
                <c:ptCount val="18"/>
                <c:pt idx="0">
                  <c:v>0.99293785310734461</c:v>
                </c:pt>
                <c:pt idx="1">
                  <c:v>0.99293785310734461</c:v>
                </c:pt>
                <c:pt idx="2">
                  <c:v>0.9915492957746479</c:v>
                </c:pt>
                <c:pt idx="3">
                  <c:v>0.99159663865546221</c:v>
                </c:pt>
                <c:pt idx="4">
                  <c:v>0.99026425591098743</c:v>
                </c:pt>
                <c:pt idx="5">
                  <c:v>0.98917456021650885</c:v>
                </c:pt>
                <c:pt idx="6">
                  <c:v>0.97650130548302871</c:v>
                </c:pt>
                <c:pt idx="7">
                  <c:v>0.96333754740834387</c:v>
                </c:pt>
                <c:pt idx="8">
                  <c:v>0.9488428745432399</c:v>
                </c:pt>
                <c:pt idx="9">
                  <c:v>0.93906810035842292</c:v>
                </c:pt>
                <c:pt idx="10">
                  <c:v>0.94117647058823528</c:v>
                </c:pt>
                <c:pt idx="11">
                  <c:v>0.94246260069044874</c:v>
                </c:pt>
                <c:pt idx="12">
                  <c:v>0.94369369369369371</c:v>
                </c:pt>
                <c:pt idx="13">
                  <c:v>0.94597574421168684</c:v>
                </c:pt>
                <c:pt idx="14">
                  <c:v>0.94742489270386265</c:v>
                </c:pt>
                <c:pt idx="15">
                  <c:v>0.94885177453027136</c:v>
                </c:pt>
                <c:pt idx="16">
                  <c:v>0.95025380710659901</c:v>
                </c:pt>
                <c:pt idx="17">
                  <c:v>0.94965449160908189</c:v>
                </c:pt>
              </c:numCache>
            </c:numRef>
          </c:val>
          <c:smooth val="0"/>
          <c:extLst>
            <c:ext xmlns:c16="http://schemas.microsoft.com/office/drawing/2014/chart" uri="{C3380CC4-5D6E-409C-BE32-E72D297353CC}">
              <c16:uniqueId val="{00000003-14BD-4A51-8A61-06B53A8FE33E}"/>
            </c:ext>
          </c:extLst>
        </c:ser>
        <c:ser>
          <c:idx val="4"/>
          <c:order val="4"/>
          <c:tx>
            <c:strRef>
              <c:f>'最低賃金の格差（÷東京）'!$A$31:$A$31</c:f>
              <c:strCache>
                <c:ptCount val="1"/>
                <c:pt idx="0">
                  <c:v>兵　 庫</c:v>
                </c:pt>
              </c:strCache>
            </c:strRef>
          </c:tx>
          <c:spPr>
            <a:ln w="28800">
              <a:solidFill>
                <a:srgbClr val="7E0021"/>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'最低賃金の格差（÷東京）'!$B$31:$S$31</c:f>
              <c:numCache>
                <c:formatCode>0.0%</c:formatCode>
                <c:ptCount val="18"/>
                <c:pt idx="0">
                  <c:v>0.95338983050847459</c:v>
                </c:pt>
                <c:pt idx="1">
                  <c:v>0.95338983050847459</c:v>
                </c:pt>
                <c:pt idx="2">
                  <c:v>0.95211267605633798</c:v>
                </c:pt>
                <c:pt idx="3">
                  <c:v>0.9509803921568627</c:v>
                </c:pt>
                <c:pt idx="4">
                  <c:v>0.94993045897079276</c:v>
                </c:pt>
                <c:pt idx="5">
                  <c:v>0.94316644113667114</c:v>
                </c:pt>
                <c:pt idx="6">
                  <c:v>0.92950391644908614</c:v>
                </c:pt>
                <c:pt idx="7">
                  <c:v>0.91150442477876104</c:v>
                </c:pt>
                <c:pt idx="8">
                  <c:v>0.89403166869671136</c:v>
                </c:pt>
                <c:pt idx="9">
                  <c:v>0.88291517323775393</c:v>
                </c:pt>
                <c:pt idx="10">
                  <c:v>0.88117647058823534</c:v>
                </c:pt>
                <c:pt idx="11">
                  <c:v>0.87571921749136938</c:v>
                </c:pt>
                <c:pt idx="12">
                  <c:v>0.87387387387387383</c:v>
                </c:pt>
                <c:pt idx="13">
                  <c:v>0.8754134509371555</c:v>
                </c:pt>
                <c:pt idx="14">
                  <c:v>0.878755364806867</c:v>
                </c:pt>
                <c:pt idx="15">
                  <c:v>0.88100208768267219</c:v>
                </c:pt>
                <c:pt idx="16">
                  <c:v>0.884263959390863</c:v>
                </c:pt>
                <c:pt idx="17">
                  <c:v>0.88746298124383016</c:v>
                </c:pt>
              </c:numCache>
            </c:numRef>
          </c:val>
          <c:smooth val="0"/>
          <c:extLst>
            <c:ext xmlns:c16="http://schemas.microsoft.com/office/drawing/2014/chart" uri="{C3380CC4-5D6E-409C-BE32-E72D297353CC}">
              <c16:uniqueId val="{00000004-14BD-4A51-8A61-06B53A8FE33E}"/>
            </c:ext>
          </c:extLst>
        </c:ser>
        <c:ser>
          <c:idx val="5"/>
          <c:order val="5"/>
          <c:tx>
            <c:strRef>
              <c:f>'最低賃金の格差（÷東京）'!$A$32:$A$32</c:f>
              <c:strCache>
                <c:ptCount val="1"/>
                <c:pt idx="0">
                  <c:v>奈　 良</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'最低賃金の格差（÷東京）'!$B$32:$S$32</c:f>
              <c:numCache>
                <c:formatCode>0.0%</c:formatCode>
                <c:ptCount val="18"/>
                <c:pt idx="0">
                  <c:v>0.91384180790960456</c:v>
                </c:pt>
                <c:pt idx="1">
                  <c:v>0.91384180790960456</c:v>
                </c:pt>
                <c:pt idx="2">
                  <c:v>0.91267605633802817</c:v>
                </c:pt>
                <c:pt idx="3">
                  <c:v>0.91316526610644255</c:v>
                </c:pt>
                <c:pt idx="4">
                  <c:v>0.91237830319888735</c:v>
                </c:pt>
                <c:pt idx="5">
                  <c:v>0.90257104194857918</c:v>
                </c:pt>
                <c:pt idx="6">
                  <c:v>0.88511749347258484</c:v>
                </c:pt>
                <c:pt idx="7">
                  <c:v>0.8584070796460177</c:v>
                </c:pt>
                <c:pt idx="8">
                  <c:v>0.8416565164433617</c:v>
                </c:pt>
                <c:pt idx="9">
                  <c:v>0.82795698924731187</c:v>
                </c:pt>
                <c:pt idx="10">
                  <c:v>0.82235294117647062</c:v>
                </c:pt>
                <c:pt idx="11">
                  <c:v>0.81703107019562715</c:v>
                </c:pt>
                <c:pt idx="12">
                  <c:v>0.81531531531531531</c:v>
                </c:pt>
                <c:pt idx="13">
                  <c:v>0.81587651598676958</c:v>
                </c:pt>
                <c:pt idx="14">
                  <c:v>0.81759656652360513</c:v>
                </c:pt>
                <c:pt idx="15">
                  <c:v>0.82045929018789143</c:v>
                </c:pt>
                <c:pt idx="16">
                  <c:v>0.82335025380710658</c:v>
                </c:pt>
                <c:pt idx="17">
                  <c:v>0.82625863770977293</c:v>
                </c:pt>
              </c:numCache>
            </c:numRef>
          </c:val>
          <c:smooth val="0"/>
          <c:extLst>
            <c:ext xmlns:c16="http://schemas.microsoft.com/office/drawing/2014/chart" uri="{C3380CC4-5D6E-409C-BE32-E72D297353CC}">
              <c16:uniqueId val="{00000005-14BD-4A51-8A61-06B53A8FE33E}"/>
            </c:ext>
          </c:extLst>
        </c:ser>
        <c:ser>
          <c:idx val="6"/>
          <c:order val="6"/>
          <c:tx>
            <c:strRef>
              <c:f>'最低賃金の格差（÷東京）'!$A$33:$A$33</c:f>
              <c:strCache>
                <c:ptCount val="1"/>
                <c:pt idx="0">
                  <c:v>和歌山</c:v>
                </c:pt>
              </c:strCache>
            </c:strRef>
          </c:tx>
          <c:spPr>
            <a:ln w="28800">
              <a:solidFill>
                <a:srgbClr val="314004"/>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'最低賃金の格差（÷東京）'!$B$33:$S$33</c:f>
              <c:numCache>
                <c:formatCode>0.0%</c:formatCode>
                <c:ptCount val="18"/>
                <c:pt idx="0">
                  <c:v>0.91101694915254239</c:v>
                </c:pt>
                <c:pt idx="1">
                  <c:v>0.91101694915254239</c:v>
                </c:pt>
                <c:pt idx="2">
                  <c:v>0.90845070422535212</c:v>
                </c:pt>
                <c:pt idx="3">
                  <c:v>0.90896358543417366</c:v>
                </c:pt>
                <c:pt idx="4">
                  <c:v>0.90681502086230881</c:v>
                </c:pt>
                <c:pt idx="5">
                  <c:v>0.89580514208389717</c:v>
                </c:pt>
                <c:pt idx="6">
                  <c:v>0.87859007832898173</c:v>
                </c:pt>
                <c:pt idx="7">
                  <c:v>0.85208596713021489</c:v>
                </c:pt>
                <c:pt idx="8">
                  <c:v>0.83313032886723504</c:v>
                </c:pt>
                <c:pt idx="9">
                  <c:v>0.81839904420549581</c:v>
                </c:pt>
                <c:pt idx="10">
                  <c:v>0.81176470588235294</c:v>
                </c:pt>
                <c:pt idx="11">
                  <c:v>0.80667433831990798</c:v>
                </c:pt>
                <c:pt idx="12">
                  <c:v>0.80518018018018023</c:v>
                </c:pt>
                <c:pt idx="13">
                  <c:v>0.80595369349503854</c:v>
                </c:pt>
                <c:pt idx="14">
                  <c:v>0.80793991416309008</c:v>
                </c:pt>
                <c:pt idx="15">
                  <c:v>0.8110647181628392</c:v>
                </c:pt>
                <c:pt idx="16">
                  <c:v>0.81522842639593907</c:v>
                </c:pt>
                <c:pt idx="17">
                  <c:v>0.81934846989141163</c:v>
                </c:pt>
              </c:numCache>
            </c:numRef>
          </c:val>
          <c:smooth val="0"/>
          <c:extLst>
            <c:ext xmlns:c16="http://schemas.microsoft.com/office/drawing/2014/chart" uri="{C3380CC4-5D6E-409C-BE32-E72D297353CC}">
              <c16:uniqueId val="{00000006-14BD-4A51-8A61-06B53A8FE33E}"/>
            </c:ext>
          </c:extLst>
        </c:ser>
        <c:dLbls>
          <c:showLegendKey val="0"/>
          <c:showVal val="0"/>
          <c:showCatName val="0"/>
          <c:showSerName val="0"/>
          <c:showPercent val="0"/>
          <c:showBubbleSize val="0"/>
        </c:dLbls>
        <c:marker val="1"/>
        <c:smooth val="0"/>
        <c:axId val="748669839"/>
        <c:axId val="748669423"/>
      </c:lineChart>
      <c:valAx>
        <c:axId val="748669423"/>
        <c:scaling>
          <c:orientation val="minMax"/>
          <c:max val="1"/>
          <c:min val="0.8"/>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69839"/>
        <c:crossesAt val="1"/>
        <c:crossBetween val="between"/>
      </c:valAx>
      <c:catAx>
        <c:axId val="748669839"/>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6942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中国・四国の最低賃金</a:t>
            </a:r>
          </a:p>
        </c:rich>
      </c:tx>
      <c:overlay val="0"/>
    </c:title>
    <c:autoTitleDeleted val="0"/>
    <c:plotArea>
      <c:layout/>
      <c:lineChart>
        <c:grouping val="standard"/>
        <c:varyColors val="0"/>
        <c:ser>
          <c:idx val="0"/>
          <c:order val="0"/>
          <c:tx>
            <c:strRef>
              <c:f>'最低賃金の格差（÷東京）'!$A$34:$A$34</c:f>
              <c:strCache>
                <c:ptCount val="1"/>
                <c:pt idx="0">
                  <c:v>鳥　 取</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'最低賃金の格差（÷東京）'!$B$34:$S$34</c:f>
              <c:numCache>
                <c:formatCode>0.0%</c:formatCode>
                <c:ptCount val="18"/>
                <c:pt idx="0">
                  <c:v>0.8615819209039548</c:v>
                </c:pt>
                <c:pt idx="1">
                  <c:v>0.8615819209039548</c:v>
                </c:pt>
                <c:pt idx="2">
                  <c:v>0.8605633802816901</c:v>
                </c:pt>
                <c:pt idx="3">
                  <c:v>0.8571428571428571</c:v>
                </c:pt>
                <c:pt idx="4">
                  <c:v>0.85396383866481229</c:v>
                </c:pt>
                <c:pt idx="5">
                  <c:v>0.84032476319350469</c:v>
                </c:pt>
                <c:pt idx="6">
                  <c:v>0.8211488250652742</c:v>
                </c:pt>
                <c:pt idx="7">
                  <c:v>0.79646017699115046</c:v>
                </c:pt>
                <c:pt idx="8">
                  <c:v>0.78197320341047505</c:v>
                </c:pt>
                <c:pt idx="9">
                  <c:v>0.77180406212664276</c:v>
                </c:pt>
                <c:pt idx="10">
                  <c:v>0.76823529411764702</c:v>
                </c:pt>
                <c:pt idx="11">
                  <c:v>0.7640966628308401</c:v>
                </c:pt>
                <c:pt idx="12">
                  <c:v>0.76238738738738743</c:v>
                </c:pt>
                <c:pt idx="13">
                  <c:v>0.7640573318632855</c:v>
                </c:pt>
                <c:pt idx="14">
                  <c:v>0.76716738197424894</c:v>
                </c:pt>
                <c:pt idx="15">
                  <c:v>0.7703549060542797</c:v>
                </c:pt>
                <c:pt idx="16">
                  <c:v>0.77360406091370559</c:v>
                </c:pt>
                <c:pt idx="17">
                  <c:v>0.77986179664363275</c:v>
                </c:pt>
              </c:numCache>
            </c:numRef>
          </c:val>
          <c:smooth val="0"/>
          <c:extLst>
            <c:ext xmlns:c16="http://schemas.microsoft.com/office/drawing/2014/chart" uri="{C3380CC4-5D6E-409C-BE32-E72D297353CC}">
              <c16:uniqueId val="{00000000-BF2A-48D8-8368-AB0382D064AE}"/>
            </c:ext>
          </c:extLst>
        </c:ser>
        <c:ser>
          <c:idx val="1"/>
          <c:order val="1"/>
          <c:tx>
            <c:strRef>
              <c:f>'最低賃金の格差（÷東京）'!$A$35:$A$35</c:f>
              <c:strCache>
                <c:ptCount val="1"/>
                <c:pt idx="0">
                  <c:v>島　 根</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'最低賃金の格差（÷東京）'!$B$35:$S$35</c:f>
              <c:numCache>
                <c:formatCode>0.0%</c:formatCode>
                <c:ptCount val="18"/>
                <c:pt idx="0">
                  <c:v>0.86016949152542377</c:v>
                </c:pt>
                <c:pt idx="1">
                  <c:v>0.86016949152542377</c:v>
                </c:pt>
                <c:pt idx="2">
                  <c:v>0.85915492957746475</c:v>
                </c:pt>
                <c:pt idx="3">
                  <c:v>0.8571428571428571</c:v>
                </c:pt>
                <c:pt idx="4">
                  <c:v>0.85396383866481229</c:v>
                </c:pt>
                <c:pt idx="5">
                  <c:v>0.84032476319350469</c:v>
                </c:pt>
                <c:pt idx="6">
                  <c:v>0.8211488250652742</c:v>
                </c:pt>
                <c:pt idx="7">
                  <c:v>0.79646017699115046</c:v>
                </c:pt>
                <c:pt idx="8">
                  <c:v>0.78197320341047505</c:v>
                </c:pt>
                <c:pt idx="9">
                  <c:v>0.77180406212664276</c:v>
                </c:pt>
                <c:pt idx="10">
                  <c:v>0.76705882352941179</c:v>
                </c:pt>
                <c:pt idx="11">
                  <c:v>0.7640966628308401</c:v>
                </c:pt>
                <c:pt idx="12">
                  <c:v>0.76463963963963966</c:v>
                </c:pt>
                <c:pt idx="13">
                  <c:v>0.76736493936052919</c:v>
                </c:pt>
                <c:pt idx="14">
                  <c:v>0.77038626609442062</c:v>
                </c:pt>
                <c:pt idx="15">
                  <c:v>0.77244258872651361</c:v>
                </c:pt>
                <c:pt idx="16">
                  <c:v>0.7756345177664975</c:v>
                </c:pt>
                <c:pt idx="17">
                  <c:v>0.77986179664363275</c:v>
                </c:pt>
              </c:numCache>
            </c:numRef>
          </c:val>
          <c:smooth val="0"/>
          <c:extLst>
            <c:ext xmlns:c16="http://schemas.microsoft.com/office/drawing/2014/chart" uri="{C3380CC4-5D6E-409C-BE32-E72D297353CC}">
              <c16:uniqueId val="{00000001-BF2A-48D8-8368-AB0382D064AE}"/>
            </c:ext>
          </c:extLst>
        </c:ser>
        <c:ser>
          <c:idx val="2"/>
          <c:order val="2"/>
          <c:tx>
            <c:strRef>
              <c:f>'最低賃金の格差（÷東京）'!$A$36:$A$36</c:f>
              <c:strCache>
                <c:ptCount val="1"/>
                <c:pt idx="0">
                  <c:v>岡　 山</c:v>
                </c:pt>
              </c:strCache>
            </c:strRef>
          </c:tx>
          <c:spPr>
            <a:ln w="28800">
              <a:solidFill>
                <a:srgbClr val="FFD320"/>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'最低賃金の格差（÷東京）'!$B$36:$S$36</c:f>
              <c:numCache>
                <c:formatCode>0.0%</c:formatCode>
                <c:ptCount val="18"/>
                <c:pt idx="0">
                  <c:v>0.903954802259887</c:v>
                </c:pt>
                <c:pt idx="1">
                  <c:v>0.903954802259887</c:v>
                </c:pt>
                <c:pt idx="2">
                  <c:v>0.90281690140845072</c:v>
                </c:pt>
                <c:pt idx="3">
                  <c:v>0.90196078431372551</c:v>
                </c:pt>
                <c:pt idx="4">
                  <c:v>0.90125173852573015</c:v>
                </c:pt>
                <c:pt idx="5">
                  <c:v>0.89039242219215153</c:v>
                </c:pt>
                <c:pt idx="6">
                  <c:v>0.87336814621409919</c:v>
                </c:pt>
                <c:pt idx="7">
                  <c:v>0.84702907711757269</c:v>
                </c:pt>
                <c:pt idx="8">
                  <c:v>0.83191230207064559</c:v>
                </c:pt>
                <c:pt idx="9">
                  <c:v>0.81839904420549581</c:v>
                </c:pt>
                <c:pt idx="10">
                  <c:v>0.81294117647058828</c:v>
                </c:pt>
                <c:pt idx="11">
                  <c:v>0.80897583429229003</c:v>
                </c:pt>
                <c:pt idx="12">
                  <c:v>0.80968468468468469</c:v>
                </c:pt>
                <c:pt idx="13">
                  <c:v>0.81036383682469681</c:v>
                </c:pt>
                <c:pt idx="14">
                  <c:v>0.8122317596566524</c:v>
                </c:pt>
                <c:pt idx="15">
                  <c:v>0.81524008350730692</c:v>
                </c:pt>
                <c:pt idx="16">
                  <c:v>0.81928934010152288</c:v>
                </c:pt>
                <c:pt idx="17">
                  <c:v>0.82230997038499509</c:v>
                </c:pt>
              </c:numCache>
            </c:numRef>
          </c:val>
          <c:smooth val="0"/>
          <c:extLst>
            <c:ext xmlns:c16="http://schemas.microsoft.com/office/drawing/2014/chart" uri="{C3380CC4-5D6E-409C-BE32-E72D297353CC}">
              <c16:uniqueId val="{00000002-BF2A-48D8-8368-AB0382D064AE}"/>
            </c:ext>
          </c:extLst>
        </c:ser>
        <c:ser>
          <c:idx val="3"/>
          <c:order val="3"/>
          <c:tx>
            <c:strRef>
              <c:f>'最低賃金の格差（÷東京）'!$A$37:$A$37</c:f>
              <c:strCache>
                <c:ptCount val="1"/>
                <c:pt idx="0">
                  <c:v>広　 島</c:v>
                </c:pt>
              </c:strCache>
            </c:strRef>
          </c:tx>
          <c:spPr>
            <a:ln w="28800">
              <a:solidFill>
                <a:srgbClr val="579D1C"/>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'最低賃金の格差（÷東京）'!$B$37:$S$37</c:f>
              <c:numCache>
                <c:formatCode>0.0%</c:formatCode>
                <c:ptCount val="18"/>
                <c:pt idx="0">
                  <c:v>0.90960451977401124</c:v>
                </c:pt>
                <c:pt idx="1">
                  <c:v>0.90960451977401124</c:v>
                </c:pt>
                <c:pt idx="2">
                  <c:v>0.90845070422535212</c:v>
                </c:pt>
                <c:pt idx="3">
                  <c:v>0.90896358543417366</c:v>
                </c:pt>
                <c:pt idx="4">
                  <c:v>0.90959666203059808</c:v>
                </c:pt>
                <c:pt idx="5">
                  <c:v>0.90527740189445194</c:v>
                </c:pt>
                <c:pt idx="6">
                  <c:v>0.89164490861618795</c:v>
                </c:pt>
                <c:pt idx="7">
                  <c:v>0.87484197218710491</c:v>
                </c:pt>
                <c:pt idx="8">
                  <c:v>0.85749086479902559</c:v>
                </c:pt>
                <c:pt idx="9">
                  <c:v>0.84826762246117082</c:v>
                </c:pt>
                <c:pt idx="10">
                  <c:v>0.84588235294117642</c:v>
                </c:pt>
                <c:pt idx="11">
                  <c:v>0.84349827387802068</c:v>
                </c:pt>
                <c:pt idx="12">
                  <c:v>0.84459459459459463</c:v>
                </c:pt>
                <c:pt idx="13">
                  <c:v>0.84785005512679157</c:v>
                </c:pt>
                <c:pt idx="14">
                  <c:v>0.85085836909871249</c:v>
                </c:pt>
                <c:pt idx="15">
                  <c:v>0.85386221294363251</c:v>
                </c:pt>
                <c:pt idx="16">
                  <c:v>0.85685279187817254</c:v>
                </c:pt>
                <c:pt idx="17">
                  <c:v>0.859822309970385</c:v>
                </c:pt>
              </c:numCache>
            </c:numRef>
          </c:val>
          <c:smooth val="0"/>
          <c:extLst>
            <c:ext xmlns:c16="http://schemas.microsoft.com/office/drawing/2014/chart" uri="{C3380CC4-5D6E-409C-BE32-E72D297353CC}">
              <c16:uniqueId val="{00000003-BF2A-48D8-8368-AB0382D064AE}"/>
            </c:ext>
          </c:extLst>
        </c:ser>
        <c:ser>
          <c:idx val="4"/>
          <c:order val="4"/>
          <c:tx>
            <c:strRef>
              <c:f>'最低賃金の格差（÷東京）'!$A$38:$A$38</c:f>
              <c:strCache>
                <c:ptCount val="1"/>
                <c:pt idx="0">
                  <c:v>山　 口</c:v>
                </c:pt>
              </c:strCache>
            </c:strRef>
          </c:tx>
          <c:spPr>
            <a:ln w="28800">
              <a:solidFill>
                <a:srgbClr val="7E0021"/>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'最低賃金の格差（÷東京）'!$B$38:$S$38</c:f>
              <c:numCache>
                <c:formatCode>0.0%</c:formatCode>
                <c:ptCount val="18"/>
                <c:pt idx="0">
                  <c:v>0.89971751412429379</c:v>
                </c:pt>
                <c:pt idx="1">
                  <c:v>0.89971751412429379</c:v>
                </c:pt>
                <c:pt idx="2">
                  <c:v>0.89859154929577467</c:v>
                </c:pt>
                <c:pt idx="3">
                  <c:v>0.89915966386554624</c:v>
                </c:pt>
                <c:pt idx="4">
                  <c:v>0.89847009735744088</c:v>
                </c:pt>
                <c:pt idx="5">
                  <c:v>0.88903924221921515</c:v>
                </c:pt>
                <c:pt idx="6">
                  <c:v>0.87206266318537862</c:v>
                </c:pt>
                <c:pt idx="7">
                  <c:v>0.84576485461441209</c:v>
                </c:pt>
                <c:pt idx="8">
                  <c:v>0.82947624847746648</c:v>
                </c:pt>
                <c:pt idx="9">
                  <c:v>0.81720430107526887</c:v>
                </c:pt>
                <c:pt idx="10">
                  <c:v>0.81176470588235294</c:v>
                </c:pt>
                <c:pt idx="11">
                  <c:v>0.80667433831990798</c:v>
                </c:pt>
                <c:pt idx="12">
                  <c:v>0.80518018018018023</c:v>
                </c:pt>
                <c:pt idx="13">
                  <c:v>0.80595369349503854</c:v>
                </c:pt>
                <c:pt idx="14">
                  <c:v>0.80793991416309008</c:v>
                </c:pt>
                <c:pt idx="15">
                  <c:v>0.8110647181628392</c:v>
                </c:pt>
                <c:pt idx="16">
                  <c:v>0.81421319796954317</c:v>
                </c:pt>
                <c:pt idx="17">
                  <c:v>0.81836130306021715</c:v>
                </c:pt>
              </c:numCache>
            </c:numRef>
          </c:val>
          <c:smooth val="0"/>
          <c:extLst>
            <c:ext xmlns:c16="http://schemas.microsoft.com/office/drawing/2014/chart" uri="{C3380CC4-5D6E-409C-BE32-E72D297353CC}">
              <c16:uniqueId val="{00000004-BF2A-48D8-8368-AB0382D064AE}"/>
            </c:ext>
          </c:extLst>
        </c:ser>
        <c:ser>
          <c:idx val="5"/>
          <c:order val="5"/>
          <c:tx>
            <c:strRef>
              <c:f>'最低賃金の格差（÷東京）'!$A$39:$A$39</c:f>
              <c:strCache>
                <c:ptCount val="1"/>
                <c:pt idx="0">
                  <c:v>徳　 島</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'最低賃金の格差（÷東京）'!$B$39:$S$39</c:f>
              <c:numCache>
                <c:formatCode>0.0%</c:formatCode>
                <c:ptCount val="18"/>
                <c:pt idx="0">
                  <c:v>0.86299435028248583</c:v>
                </c:pt>
                <c:pt idx="1">
                  <c:v>0.86299435028248583</c:v>
                </c:pt>
                <c:pt idx="2">
                  <c:v>0.86197183098591545</c:v>
                </c:pt>
                <c:pt idx="3">
                  <c:v>0.8613445378151261</c:v>
                </c:pt>
                <c:pt idx="4">
                  <c:v>0.8581363004172462</c:v>
                </c:pt>
                <c:pt idx="5">
                  <c:v>0.84573748308525032</c:v>
                </c:pt>
                <c:pt idx="6">
                  <c:v>0.82506527415143605</c:v>
                </c:pt>
                <c:pt idx="7">
                  <c:v>0.80025284450063217</c:v>
                </c:pt>
                <c:pt idx="8">
                  <c:v>0.7856272838002436</c:v>
                </c:pt>
                <c:pt idx="9">
                  <c:v>0.77299880525686981</c:v>
                </c:pt>
                <c:pt idx="10">
                  <c:v>0.76941176470588235</c:v>
                </c:pt>
                <c:pt idx="11">
                  <c:v>0.76639815880322204</c:v>
                </c:pt>
                <c:pt idx="12">
                  <c:v>0.76463963963963966</c:v>
                </c:pt>
                <c:pt idx="13">
                  <c:v>0.7662624035281147</c:v>
                </c:pt>
                <c:pt idx="14">
                  <c:v>0.76824034334763946</c:v>
                </c:pt>
                <c:pt idx="15">
                  <c:v>0.77244258872651361</c:v>
                </c:pt>
                <c:pt idx="16">
                  <c:v>0.7776649746192893</c:v>
                </c:pt>
                <c:pt idx="17">
                  <c:v>0.78282329713721621</c:v>
                </c:pt>
              </c:numCache>
            </c:numRef>
          </c:val>
          <c:smooth val="0"/>
          <c:extLst>
            <c:ext xmlns:c16="http://schemas.microsoft.com/office/drawing/2014/chart" uri="{C3380CC4-5D6E-409C-BE32-E72D297353CC}">
              <c16:uniqueId val="{00000005-BF2A-48D8-8368-AB0382D064AE}"/>
            </c:ext>
          </c:extLst>
        </c:ser>
        <c:ser>
          <c:idx val="6"/>
          <c:order val="6"/>
          <c:tx>
            <c:strRef>
              <c:f>'最低賃金の格差（÷東京）'!$A$40:$A$40</c:f>
              <c:strCache>
                <c:ptCount val="1"/>
                <c:pt idx="0">
                  <c:v>香　 川</c:v>
                </c:pt>
              </c:strCache>
            </c:strRef>
          </c:tx>
          <c:spPr>
            <a:ln w="28800">
              <a:solidFill>
                <a:srgbClr val="314004"/>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'最低賃金の格差（÷東京）'!$B$40:$S$40</c:f>
              <c:numCache>
                <c:formatCode>0.0%</c:formatCode>
                <c:ptCount val="18"/>
                <c:pt idx="0">
                  <c:v>0.8728813559322034</c:v>
                </c:pt>
                <c:pt idx="1">
                  <c:v>0.8728813559322034</c:v>
                </c:pt>
                <c:pt idx="2">
                  <c:v>0.87323943661971826</c:v>
                </c:pt>
                <c:pt idx="3">
                  <c:v>0.87535014005602241</c:v>
                </c:pt>
                <c:pt idx="4">
                  <c:v>0.87482614742698195</c:v>
                </c:pt>
                <c:pt idx="5">
                  <c:v>0.86603518267929636</c:v>
                </c:pt>
                <c:pt idx="6">
                  <c:v>0.84986945169712791</c:v>
                </c:pt>
                <c:pt idx="7">
                  <c:v>0.82427307206068268</c:v>
                </c:pt>
                <c:pt idx="8">
                  <c:v>0.8087697929354446</c:v>
                </c:pt>
                <c:pt idx="9">
                  <c:v>0.7968936678614098</c:v>
                </c:pt>
                <c:pt idx="10">
                  <c:v>0.79294117647058826</c:v>
                </c:pt>
                <c:pt idx="11">
                  <c:v>0.78941311852704255</c:v>
                </c:pt>
                <c:pt idx="12">
                  <c:v>0.79054054054054057</c:v>
                </c:pt>
                <c:pt idx="13">
                  <c:v>0.79272326350606392</c:v>
                </c:pt>
                <c:pt idx="14">
                  <c:v>0.79613733905579398</c:v>
                </c:pt>
                <c:pt idx="15">
                  <c:v>0.79958246346555328</c:v>
                </c:pt>
                <c:pt idx="16">
                  <c:v>0.80406091370558375</c:v>
                </c:pt>
                <c:pt idx="17">
                  <c:v>0.80750246791707803</c:v>
                </c:pt>
              </c:numCache>
            </c:numRef>
          </c:val>
          <c:smooth val="0"/>
          <c:extLst>
            <c:ext xmlns:c16="http://schemas.microsoft.com/office/drawing/2014/chart" uri="{C3380CC4-5D6E-409C-BE32-E72D297353CC}">
              <c16:uniqueId val="{00000006-BF2A-48D8-8368-AB0382D064AE}"/>
            </c:ext>
          </c:extLst>
        </c:ser>
        <c:ser>
          <c:idx val="7"/>
          <c:order val="7"/>
          <c:tx>
            <c:strRef>
              <c:f>'最低賃金の格差（÷東京）'!$A$41:$A$41</c:f>
              <c:strCache>
                <c:ptCount val="1"/>
                <c:pt idx="0">
                  <c:v>愛　 媛</c:v>
                </c:pt>
              </c:strCache>
            </c:strRef>
          </c:tx>
          <c:spPr>
            <a:ln w="28800">
              <a:solidFill>
                <a:srgbClr val="AECF00"/>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'最低賃金の格差（÷東京）'!$B$41:$S$41</c:f>
              <c:numCache>
                <c:formatCode>0.0%</c:formatCode>
                <c:ptCount val="18"/>
                <c:pt idx="0">
                  <c:v>0.86299435028248583</c:v>
                </c:pt>
                <c:pt idx="1">
                  <c:v>0.86299435028248583</c:v>
                </c:pt>
                <c:pt idx="2">
                  <c:v>0.86197183098591545</c:v>
                </c:pt>
                <c:pt idx="3">
                  <c:v>0.85994397759103647</c:v>
                </c:pt>
                <c:pt idx="4">
                  <c:v>0.85674547983310156</c:v>
                </c:pt>
                <c:pt idx="5">
                  <c:v>0.84303112313937756</c:v>
                </c:pt>
                <c:pt idx="6">
                  <c:v>0.82375979112271536</c:v>
                </c:pt>
                <c:pt idx="7">
                  <c:v>0.79898862199747156</c:v>
                </c:pt>
                <c:pt idx="8">
                  <c:v>0.78440925700365405</c:v>
                </c:pt>
                <c:pt idx="9">
                  <c:v>0.77299880525686981</c:v>
                </c:pt>
                <c:pt idx="10">
                  <c:v>0.76941176470588235</c:v>
                </c:pt>
                <c:pt idx="11">
                  <c:v>0.76639815880322204</c:v>
                </c:pt>
                <c:pt idx="12">
                  <c:v>0.76576576576576572</c:v>
                </c:pt>
                <c:pt idx="13">
                  <c:v>0.76736493936052919</c:v>
                </c:pt>
                <c:pt idx="14">
                  <c:v>0.76931330472102999</c:v>
                </c:pt>
                <c:pt idx="15">
                  <c:v>0.7703549060542797</c:v>
                </c:pt>
                <c:pt idx="16">
                  <c:v>0.7756345177664975</c:v>
                </c:pt>
                <c:pt idx="17">
                  <c:v>0.77986179664363275</c:v>
                </c:pt>
              </c:numCache>
            </c:numRef>
          </c:val>
          <c:smooth val="0"/>
          <c:extLst>
            <c:ext xmlns:c16="http://schemas.microsoft.com/office/drawing/2014/chart" uri="{C3380CC4-5D6E-409C-BE32-E72D297353CC}">
              <c16:uniqueId val="{00000007-BF2A-48D8-8368-AB0382D064AE}"/>
            </c:ext>
          </c:extLst>
        </c:ser>
        <c:ser>
          <c:idx val="8"/>
          <c:order val="8"/>
          <c:tx>
            <c:strRef>
              <c:f>'最低賃金の格差（÷東京）'!$A$42:$A$42</c:f>
              <c:strCache>
                <c:ptCount val="1"/>
                <c:pt idx="0">
                  <c:v>高　 知</c:v>
                </c:pt>
              </c:strCache>
            </c:strRef>
          </c:tx>
          <c:spPr>
            <a:ln w="28800">
              <a:solidFill>
                <a:srgbClr val="4B1F6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'最低賃金の格差（÷東京）'!$B$42:$S$42</c:f>
              <c:numCache>
                <c:formatCode>0.0%</c:formatCode>
                <c:ptCount val="18"/>
                <c:pt idx="0">
                  <c:v>0.86299435028248583</c:v>
                </c:pt>
                <c:pt idx="1">
                  <c:v>0.86299435028248583</c:v>
                </c:pt>
                <c:pt idx="2">
                  <c:v>0.8605633802816901</c:v>
                </c:pt>
                <c:pt idx="3">
                  <c:v>0.85854341736694673</c:v>
                </c:pt>
                <c:pt idx="4">
                  <c:v>0.85535465924895693</c:v>
                </c:pt>
                <c:pt idx="5">
                  <c:v>0.84167794316644118</c:v>
                </c:pt>
                <c:pt idx="6">
                  <c:v>0.82245430809399478</c:v>
                </c:pt>
                <c:pt idx="7">
                  <c:v>0.79772439949431095</c:v>
                </c:pt>
                <c:pt idx="8">
                  <c:v>0.78197320341047505</c:v>
                </c:pt>
                <c:pt idx="9">
                  <c:v>0.77060931899641572</c:v>
                </c:pt>
                <c:pt idx="10">
                  <c:v>0.76705882352941179</c:v>
                </c:pt>
                <c:pt idx="11">
                  <c:v>0.7640966628308401</c:v>
                </c:pt>
                <c:pt idx="12">
                  <c:v>0.76238738738738743</c:v>
                </c:pt>
                <c:pt idx="13">
                  <c:v>0.7640573318632855</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8-BF2A-48D8-8368-AB0382D064AE}"/>
            </c:ext>
          </c:extLst>
        </c:ser>
        <c:dLbls>
          <c:showLegendKey val="0"/>
          <c:showVal val="0"/>
          <c:showCatName val="0"/>
          <c:showSerName val="0"/>
          <c:showPercent val="0"/>
          <c:showBubbleSize val="0"/>
        </c:dLbls>
        <c:marker val="1"/>
        <c:smooth val="0"/>
        <c:axId val="748671087"/>
        <c:axId val="748670671"/>
      </c:lineChart>
      <c:valAx>
        <c:axId val="748670671"/>
        <c:scaling>
          <c:orientation val="minMax"/>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71087"/>
        <c:crossesAt val="1"/>
        <c:crossBetween val="between"/>
      </c:valAx>
      <c:catAx>
        <c:axId val="748671087"/>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067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九州の最低賃金</a:t>
            </a:r>
          </a:p>
        </c:rich>
      </c:tx>
      <c:overlay val="0"/>
    </c:title>
    <c:autoTitleDeleted val="0"/>
    <c:plotArea>
      <c:layout/>
      <c:lineChart>
        <c:grouping val="standard"/>
        <c:varyColors val="0"/>
        <c:ser>
          <c:idx val="0"/>
          <c:order val="0"/>
          <c:tx>
            <c:strRef>
              <c:f>'最低賃金の格差（÷東京）'!$A$43:$A$43</c:f>
              <c:strCache>
                <c:ptCount val="1"/>
                <c:pt idx="0">
                  <c:v>福　 岡</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'最低賃金の格差（÷東京）'!$B$43:$S$43</c:f>
              <c:numCache>
                <c:formatCode>0.0%</c:formatCode>
                <c:ptCount val="18"/>
                <c:pt idx="0">
                  <c:v>0.90819209039548021</c:v>
                </c:pt>
                <c:pt idx="1">
                  <c:v>0.90960451977401124</c:v>
                </c:pt>
                <c:pt idx="2">
                  <c:v>0.90845070422535212</c:v>
                </c:pt>
                <c:pt idx="3">
                  <c:v>0.90756302521008403</c:v>
                </c:pt>
                <c:pt idx="4">
                  <c:v>0.90681502086230881</c:v>
                </c:pt>
                <c:pt idx="5">
                  <c:v>0.89715832205683355</c:v>
                </c:pt>
                <c:pt idx="6">
                  <c:v>0.88120104438642299</c:v>
                </c:pt>
                <c:pt idx="7">
                  <c:v>0.85967130214917831</c:v>
                </c:pt>
                <c:pt idx="8">
                  <c:v>0.84287454323995126</c:v>
                </c:pt>
                <c:pt idx="9">
                  <c:v>0.83034647550776586</c:v>
                </c:pt>
                <c:pt idx="10">
                  <c:v>0.82470588235294118</c:v>
                </c:pt>
                <c:pt idx="11">
                  <c:v>0.8193325661680092</c:v>
                </c:pt>
                <c:pt idx="12">
                  <c:v>0.81869369369369371</c:v>
                </c:pt>
                <c:pt idx="13">
                  <c:v>0.81918412348401326</c:v>
                </c:pt>
                <c:pt idx="14">
                  <c:v>0.82081545064377681</c:v>
                </c:pt>
                <c:pt idx="15">
                  <c:v>0.82359081419624214</c:v>
                </c:pt>
                <c:pt idx="16">
                  <c:v>0.82639593908629438</c:v>
                </c:pt>
                <c:pt idx="17">
                  <c:v>0.83020730503455087</c:v>
                </c:pt>
              </c:numCache>
            </c:numRef>
          </c:val>
          <c:smooth val="0"/>
          <c:extLst>
            <c:ext xmlns:c16="http://schemas.microsoft.com/office/drawing/2014/chart" uri="{C3380CC4-5D6E-409C-BE32-E72D297353CC}">
              <c16:uniqueId val="{00000000-1852-44E0-BF44-3D529738D5EC}"/>
            </c:ext>
          </c:extLst>
        </c:ser>
        <c:ser>
          <c:idx val="1"/>
          <c:order val="1"/>
          <c:tx>
            <c:strRef>
              <c:f>'最低賃金の格差（÷東京）'!$A$44:$A$44</c:f>
              <c:strCache>
                <c:ptCount val="1"/>
                <c:pt idx="0">
                  <c:v>佐　 賀</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'最低賃金の格差（÷東京）'!$B$44:$S$44</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0.81984334203655351</c:v>
                </c:pt>
                <c:pt idx="7">
                  <c:v>0.79519595448798985</c:v>
                </c:pt>
                <c:pt idx="8">
                  <c:v>0.78197320341047505</c:v>
                </c:pt>
                <c:pt idx="9">
                  <c:v>0.77180406212664276</c:v>
                </c:pt>
                <c:pt idx="10">
                  <c:v>0.76823529411764702</c:v>
                </c:pt>
                <c:pt idx="11">
                  <c:v>0.7640966628308401</c:v>
                </c:pt>
                <c:pt idx="12">
                  <c:v>0.76351351351351349</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1-1852-44E0-BF44-3D529738D5EC}"/>
            </c:ext>
          </c:extLst>
        </c:ser>
        <c:ser>
          <c:idx val="2"/>
          <c:order val="2"/>
          <c:tx>
            <c:strRef>
              <c:f>'最低賃金の格差（÷東京）'!$A$45:$A$45</c:f>
              <c:strCache>
                <c:ptCount val="1"/>
                <c:pt idx="0">
                  <c:v>長　 崎</c:v>
                </c:pt>
              </c:strCache>
            </c:strRef>
          </c:tx>
          <c:spPr>
            <a:ln w="28800">
              <a:solidFill>
                <a:srgbClr val="FFD320"/>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'最低賃金の格差（÷東京）'!$B$45:$S$45</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0.81984334203655351</c:v>
                </c:pt>
                <c:pt idx="7">
                  <c:v>0.79519595448798985</c:v>
                </c:pt>
                <c:pt idx="8">
                  <c:v>0.78197320341047505</c:v>
                </c:pt>
                <c:pt idx="9">
                  <c:v>0.77180406212664276</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2-1852-44E0-BF44-3D529738D5EC}"/>
            </c:ext>
          </c:extLst>
        </c:ser>
        <c:ser>
          <c:idx val="3"/>
          <c:order val="3"/>
          <c:tx>
            <c:strRef>
              <c:f>'最低賃金の格差（÷東京）'!$A$46:$A$46</c:f>
              <c:strCache>
                <c:ptCount val="1"/>
                <c:pt idx="0">
                  <c:v>熊　 本</c:v>
                </c:pt>
              </c:strCache>
            </c:strRef>
          </c:tx>
          <c:spPr>
            <a:ln w="28800">
              <a:solidFill>
                <a:srgbClr val="579D1C"/>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'最低賃金の格差（÷東京）'!$B$46:$S$46</c:f>
              <c:numCache>
                <c:formatCode>0.0%</c:formatCode>
                <c:ptCount val="18"/>
                <c:pt idx="0">
                  <c:v>0.85593220338983056</c:v>
                </c:pt>
                <c:pt idx="1">
                  <c:v>0.85593220338983056</c:v>
                </c:pt>
                <c:pt idx="2">
                  <c:v>0.8549295774647887</c:v>
                </c:pt>
                <c:pt idx="3">
                  <c:v>0.8529411764705882</c:v>
                </c:pt>
                <c:pt idx="4">
                  <c:v>0.85118219749652291</c:v>
                </c:pt>
                <c:pt idx="5">
                  <c:v>0.83897158322056831</c:v>
                </c:pt>
                <c:pt idx="6">
                  <c:v>0.81984334203655351</c:v>
                </c:pt>
                <c:pt idx="7">
                  <c:v>0.79646017699115046</c:v>
                </c:pt>
                <c:pt idx="8">
                  <c:v>0.7831912302070646</c:v>
                </c:pt>
                <c:pt idx="9">
                  <c:v>0.77299880525686981</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3-1852-44E0-BF44-3D529738D5EC}"/>
            </c:ext>
          </c:extLst>
        </c:ser>
        <c:ser>
          <c:idx val="4"/>
          <c:order val="4"/>
          <c:tx>
            <c:strRef>
              <c:f>'最低賃金の格差（÷東京）'!$A$47:$A$47</c:f>
              <c:strCache>
                <c:ptCount val="1"/>
                <c:pt idx="0">
                  <c:v>大　 分</c:v>
                </c:pt>
              </c:strCache>
            </c:strRef>
          </c:tx>
          <c:spPr>
            <a:ln w="28800">
              <a:solidFill>
                <a:srgbClr val="7E0021"/>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'最低賃金の格差（÷東京）'!$B$47:$S$47</c:f>
              <c:numCache>
                <c:formatCode>0.0%</c:formatCode>
                <c:ptCount val="18"/>
                <c:pt idx="0">
                  <c:v>0.85593220338983056</c:v>
                </c:pt>
                <c:pt idx="1">
                  <c:v>0.85593220338983056</c:v>
                </c:pt>
                <c:pt idx="2">
                  <c:v>0.8549295774647887</c:v>
                </c:pt>
                <c:pt idx="3">
                  <c:v>0.85434173669467783</c:v>
                </c:pt>
                <c:pt idx="4">
                  <c:v>0.85257301808066754</c:v>
                </c:pt>
                <c:pt idx="5">
                  <c:v>0.83897158322056831</c:v>
                </c:pt>
                <c:pt idx="6">
                  <c:v>0.82245430809399478</c:v>
                </c:pt>
                <c:pt idx="7">
                  <c:v>0.79772439949431095</c:v>
                </c:pt>
                <c:pt idx="8">
                  <c:v>0.7831912302070646</c:v>
                </c:pt>
                <c:pt idx="9">
                  <c:v>0.77299880525686981</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4-1852-44E0-BF44-3D529738D5EC}"/>
            </c:ext>
          </c:extLst>
        </c:ser>
        <c:ser>
          <c:idx val="5"/>
          <c:order val="5"/>
          <c:tx>
            <c:strRef>
              <c:f>'最低賃金の格差（÷東京）'!$A$48:$A$48</c:f>
              <c:strCache>
                <c:ptCount val="1"/>
                <c:pt idx="0">
                  <c:v>宮 　崎</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'最低賃金の格差（÷東京）'!$B$48:$S$48</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0.81853785900783294</c:v>
                </c:pt>
                <c:pt idx="7">
                  <c:v>0.79519595448798985</c:v>
                </c:pt>
                <c:pt idx="8">
                  <c:v>0.78197320341047505</c:v>
                </c:pt>
                <c:pt idx="9">
                  <c:v>0.77180406212664276</c:v>
                </c:pt>
                <c:pt idx="10">
                  <c:v>0.76823529411764702</c:v>
                </c:pt>
                <c:pt idx="11">
                  <c:v>0.7640966628308401</c:v>
                </c:pt>
                <c:pt idx="12">
                  <c:v>0.76238738738738743</c:v>
                </c:pt>
                <c:pt idx="13">
                  <c:v>0.7640573318632855</c:v>
                </c:pt>
                <c:pt idx="14">
                  <c:v>0.76609442060085842</c:v>
                </c:pt>
                <c:pt idx="15">
                  <c:v>0.7693110647181628</c:v>
                </c:pt>
                <c:pt idx="16">
                  <c:v>0.77360406091370559</c:v>
                </c:pt>
                <c:pt idx="17">
                  <c:v>0.77986179664363275</c:v>
                </c:pt>
              </c:numCache>
            </c:numRef>
          </c:val>
          <c:smooth val="0"/>
          <c:extLst>
            <c:ext xmlns:c16="http://schemas.microsoft.com/office/drawing/2014/chart" uri="{C3380CC4-5D6E-409C-BE32-E72D297353CC}">
              <c16:uniqueId val="{00000005-1852-44E0-BF44-3D529738D5EC}"/>
            </c:ext>
          </c:extLst>
        </c:ser>
        <c:ser>
          <c:idx val="6"/>
          <c:order val="6"/>
          <c:tx>
            <c:strRef>
              <c:f>'最低賃金の格差（÷東京）'!$A$49:$A$49</c:f>
              <c:strCache>
                <c:ptCount val="1"/>
                <c:pt idx="0">
                  <c:v>鹿児島</c:v>
                </c:pt>
              </c:strCache>
            </c:strRef>
          </c:tx>
          <c:spPr>
            <a:ln w="28800">
              <a:solidFill>
                <a:srgbClr val="314004"/>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'最低賃金の格差（÷東京）'!$B$49:$S$49</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0.81853785900783294</c:v>
                </c:pt>
                <c:pt idx="7">
                  <c:v>0.79646017699115046</c:v>
                </c:pt>
                <c:pt idx="8">
                  <c:v>0.78197320341047505</c:v>
                </c:pt>
                <c:pt idx="9">
                  <c:v>0.77299880525686981</c:v>
                </c:pt>
                <c:pt idx="10">
                  <c:v>0.76941176470588235</c:v>
                </c:pt>
                <c:pt idx="11">
                  <c:v>0.76524741081703107</c:v>
                </c:pt>
                <c:pt idx="12">
                  <c:v>0.76351351351351349</c:v>
                </c:pt>
                <c:pt idx="13">
                  <c:v>0.7651598676957001</c:v>
                </c:pt>
                <c:pt idx="14">
                  <c:v>0.76716738197424894</c:v>
                </c:pt>
                <c:pt idx="15">
                  <c:v>0.7693110647181628</c:v>
                </c:pt>
                <c:pt idx="16">
                  <c:v>0.7725888324873097</c:v>
                </c:pt>
                <c:pt idx="17">
                  <c:v>0.77986179664363275</c:v>
                </c:pt>
              </c:numCache>
            </c:numRef>
          </c:val>
          <c:smooth val="0"/>
          <c:extLst>
            <c:ext xmlns:c16="http://schemas.microsoft.com/office/drawing/2014/chart" uri="{C3380CC4-5D6E-409C-BE32-E72D297353CC}">
              <c16:uniqueId val="{00000006-1852-44E0-BF44-3D529738D5EC}"/>
            </c:ext>
          </c:extLst>
        </c:ser>
        <c:ser>
          <c:idx val="7"/>
          <c:order val="7"/>
          <c:tx>
            <c:strRef>
              <c:f>'最低賃金の格差（÷東京）'!$A$50:$A$50</c:f>
              <c:strCache>
                <c:ptCount val="1"/>
                <c:pt idx="0">
                  <c:v>沖　 縄</c:v>
                </c:pt>
              </c:strCache>
            </c:strRef>
          </c:tx>
          <c:spPr>
            <a:ln w="28800">
              <a:solidFill>
                <a:srgbClr val="AECF00"/>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'最低賃金の格差（÷東京）'!$B$50:$S$50</c:f>
              <c:numCache>
                <c:formatCode>0.0%</c:formatCode>
                <c:ptCount val="18"/>
                <c:pt idx="0">
                  <c:v>0.85310734463276838</c:v>
                </c:pt>
                <c:pt idx="1">
                  <c:v>0.85451977401129942</c:v>
                </c:pt>
                <c:pt idx="2">
                  <c:v>0.85352112676056335</c:v>
                </c:pt>
                <c:pt idx="3">
                  <c:v>0.85154061624649857</c:v>
                </c:pt>
                <c:pt idx="4">
                  <c:v>0.84840055632823363</c:v>
                </c:pt>
                <c:pt idx="5">
                  <c:v>0.83626522327469555</c:v>
                </c:pt>
                <c:pt idx="6">
                  <c:v>0.81853785900783294</c:v>
                </c:pt>
                <c:pt idx="7">
                  <c:v>0.79519595448798985</c:v>
                </c:pt>
                <c:pt idx="8">
                  <c:v>0.78197320341047505</c:v>
                </c:pt>
                <c:pt idx="9">
                  <c:v>0.77060931899641572</c:v>
                </c:pt>
                <c:pt idx="10">
                  <c:v>0.76823529411764702</c:v>
                </c:pt>
                <c:pt idx="11">
                  <c:v>0.7640966628308401</c:v>
                </c:pt>
                <c:pt idx="12">
                  <c:v>0.76238738738738743</c:v>
                </c:pt>
                <c:pt idx="13">
                  <c:v>0.7651598676957001</c:v>
                </c:pt>
                <c:pt idx="14">
                  <c:v>0.76609442060085842</c:v>
                </c:pt>
                <c:pt idx="15">
                  <c:v>0.7693110647181628</c:v>
                </c:pt>
                <c:pt idx="16">
                  <c:v>0.77360406091370559</c:v>
                </c:pt>
                <c:pt idx="17">
                  <c:v>0.77986179664363275</c:v>
                </c:pt>
              </c:numCache>
            </c:numRef>
          </c:val>
          <c:smooth val="0"/>
          <c:extLst>
            <c:ext xmlns:c16="http://schemas.microsoft.com/office/drawing/2014/chart" uri="{C3380CC4-5D6E-409C-BE32-E72D297353CC}">
              <c16:uniqueId val="{00000007-1852-44E0-BF44-3D529738D5EC}"/>
            </c:ext>
          </c:extLst>
        </c:ser>
        <c:dLbls>
          <c:showLegendKey val="0"/>
          <c:showVal val="0"/>
          <c:showCatName val="0"/>
          <c:showSerName val="0"/>
          <c:showPercent val="0"/>
          <c:showBubbleSize val="0"/>
        </c:dLbls>
        <c:marker val="1"/>
        <c:smooth val="0"/>
        <c:axId val="748671919"/>
        <c:axId val="748671503"/>
      </c:lineChart>
      <c:valAx>
        <c:axId val="748671503"/>
        <c:scaling>
          <c:orientation val="minMax"/>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8671919"/>
        <c:crossesAt val="1"/>
        <c:crossBetween val="between"/>
      </c:valAx>
      <c:catAx>
        <c:axId val="748671919"/>
        <c:scaling>
          <c:orientation val="minMax"/>
        </c:scaling>
        <c:delete val="0"/>
        <c:axPos val="b"/>
        <c:majorGridlines>
          <c:spPr>
            <a:ln>
              <a:solidFill>
                <a:srgbClr val="B3B3B3"/>
              </a:solidFill>
            </a:ln>
          </c:spPr>
        </c:majorGridlines>
        <c:numFmt formatCode="General" sourceLinked="1"/>
        <c:majorTickMark val="none"/>
        <c:minorTickMark val="none"/>
        <c:tickLblPos val="nextTo"/>
        <c:spPr>
          <a:ln>
            <a:solidFill>
              <a:srgbClr val="B3B3B3"/>
            </a:solidFill>
          </a:ln>
        </c:spPr>
        <c:txPr>
          <a:bodyPr/>
          <a:lstStyle/>
          <a:p>
            <a:pPr>
              <a:defRPr sz="1000" b="0"/>
            </a:pPr>
            <a:endParaRPr lang="ja-JP"/>
          </a:p>
        </c:txPr>
        <c:crossAx val="74867150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Aランク都府県の最低賃金推移（東京比）</a:t>
            </a:r>
          </a:p>
        </c:rich>
      </c:tx>
      <c:overlay val="0"/>
    </c:title>
    <c:autoTitleDeleted val="0"/>
    <c:plotArea>
      <c:layout/>
      <c:lineChart>
        <c:grouping val="standard"/>
        <c:varyColors val="0"/>
        <c:ser>
          <c:idx val="0"/>
          <c:order val="0"/>
          <c:tx>
            <c:strRef>
              <c:f>'最低賃金の格差（÷東京）'!$A$14</c:f>
              <c:strCache>
                <c:ptCount val="1"/>
                <c:pt idx="0">
                  <c:v>埼　 玉</c:v>
                </c:pt>
              </c:strCache>
            </c:strRef>
          </c:tx>
          <c:spPr>
            <a:ln w="28800">
              <a:solidFill>
                <a:srgbClr val="00CC00"/>
              </a:solidFill>
            </a:ln>
          </c:spPr>
          <c:marker>
            <c:symbol val="diamond"/>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'最低賃金の格差（÷東京）'!$B$14:$U$14</c:f>
              <c:numCache>
                <c:formatCode>0.0%</c:formatCode>
                <c:ptCount val="20"/>
                <c:pt idx="0">
                  <c:v>0.9576271186440678</c:v>
                </c:pt>
                <c:pt idx="1">
                  <c:v>0.9576271186440678</c:v>
                </c:pt>
                <c:pt idx="2">
                  <c:v>0.95633802816901403</c:v>
                </c:pt>
                <c:pt idx="3">
                  <c:v>0.9551820728291317</c:v>
                </c:pt>
                <c:pt idx="4">
                  <c:v>0.9554937413073713</c:v>
                </c:pt>
                <c:pt idx="5">
                  <c:v>0.94993234100135315</c:v>
                </c:pt>
                <c:pt idx="6">
                  <c:v>0.94255874673629247</c:v>
                </c:pt>
                <c:pt idx="7">
                  <c:v>0.92920353982300885</c:v>
                </c:pt>
                <c:pt idx="8">
                  <c:v>0.91352009744214369</c:v>
                </c:pt>
                <c:pt idx="9">
                  <c:v>0.90681003584229392</c:v>
                </c:pt>
                <c:pt idx="10">
                  <c:v>0.90705882352941181</c:v>
                </c:pt>
                <c:pt idx="11">
                  <c:v>0.90333716915995399</c:v>
                </c:pt>
                <c:pt idx="12">
                  <c:v>0.90315315315315314</c:v>
                </c:pt>
                <c:pt idx="13">
                  <c:v>0.90407938257993381</c:v>
                </c:pt>
                <c:pt idx="14">
                  <c:v>0.9066523605150214</c:v>
                </c:pt>
                <c:pt idx="15">
                  <c:v>0.90918580375782876</c:v>
                </c:pt>
                <c:pt idx="16">
                  <c:v>0.91167512690355335</c:v>
                </c:pt>
                <c:pt idx="17">
                  <c:v>0.91411648568608095</c:v>
                </c:pt>
                <c:pt idx="18">
                  <c:v>0.91609081934846992</c:v>
                </c:pt>
                <c:pt idx="19">
                  <c:v>0.91834774255523532</c:v>
                </c:pt>
              </c:numCache>
            </c:numRef>
          </c:val>
          <c:smooth val="0"/>
          <c:extLst>
            <c:ext xmlns:c16="http://schemas.microsoft.com/office/drawing/2014/chart" uri="{C3380CC4-5D6E-409C-BE32-E72D297353CC}">
              <c16:uniqueId val="{00000000-B909-400F-8346-40B9CB78F072}"/>
            </c:ext>
          </c:extLst>
        </c:ser>
        <c:ser>
          <c:idx val="1"/>
          <c:order val="1"/>
          <c:tx>
            <c:strRef>
              <c:f>'最低賃金の格差（÷東京）'!$A$15</c:f>
              <c:strCache>
                <c:ptCount val="1"/>
                <c:pt idx="0">
                  <c:v>千　 葉</c:v>
                </c:pt>
              </c:strCache>
            </c:strRef>
          </c:tx>
          <c:spPr>
            <a:ln w="28800">
              <a:solidFill>
                <a:srgbClr val="C5000B"/>
              </a:solidFill>
            </a:ln>
          </c:spPr>
          <c:marker>
            <c:symbol val="x"/>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'最低賃金の格差（÷東京）'!$B$15:$U$15</c:f>
              <c:numCache>
                <c:formatCode>0.0%</c:formatCode>
                <c:ptCount val="20"/>
                <c:pt idx="0">
                  <c:v>0.95621468926553677</c:v>
                </c:pt>
                <c:pt idx="1">
                  <c:v>0.95621468926553677</c:v>
                </c:pt>
                <c:pt idx="2">
                  <c:v>0.95492957746478868</c:v>
                </c:pt>
                <c:pt idx="3">
                  <c:v>0.9551820728291317</c:v>
                </c:pt>
                <c:pt idx="4">
                  <c:v>0.9554937413073713</c:v>
                </c:pt>
                <c:pt idx="5">
                  <c:v>0.95534506089309879</c:v>
                </c:pt>
                <c:pt idx="6">
                  <c:v>0.94386422976501305</c:v>
                </c:pt>
                <c:pt idx="7">
                  <c:v>0.92035398230088494</c:v>
                </c:pt>
                <c:pt idx="8">
                  <c:v>0.90621193666260658</c:v>
                </c:pt>
                <c:pt idx="9">
                  <c:v>0.89366786140979693</c:v>
                </c:pt>
                <c:pt idx="10">
                  <c:v>0.88941176470588235</c:v>
                </c:pt>
                <c:pt idx="11">
                  <c:v>0.89413118527042579</c:v>
                </c:pt>
                <c:pt idx="12">
                  <c:v>0.89864864864864868</c:v>
                </c:pt>
                <c:pt idx="13">
                  <c:v>0.90077177508269024</c:v>
                </c:pt>
                <c:pt idx="14">
                  <c:v>0.90343347639484983</c:v>
                </c:pt>
                <c:pt idx="15">
                  <c:v>0.90605427974947805</c:v>
                </c:pt>
                <c:pt idx="16">
                  <c:v>0.90862944162436543</c:v>
                </c:pt>
                <c:pt idx="17">
                  <c:v>0.91115498519249749</c:v>
                </c:pt>
                <c:pt idx="18">
                  <c:v>0.91312931885488646</c:v>
                </c:pt>
                <c:pt idx="19">
                  <c:v>0.91546589817483193</c:v>
                </c:pt>
              </c:numCache>
            </c:numRef>
          </c:val>
          <c:smooth val="0"/>
          <c:extLst>
            <c:ext xmlns:c16="http://schemas.microsoft.com/office/drawing/2014/chart" uri="{C3380CC4-5D6E-409C-BE32-E72D297353CC}">
              <c16:uniqueId val="{00000001-B909-400F-8346-40B9CB78F072}"/>
            </c:ext>
          </c:extLst>
        </c:ser>
        <c:ser>
          <c:idx val="2"/>
          <c:order val="2"/>
          <c:tx>
            <c:strRef>
              <c:f>'最低賃金の格差（÷東京）'!$A$16</c:f>
              <c:strCache>
                <c:ptCount val="1"/>
                <c:pt idx="0">
                  <c:v>東　 京</c:v>
                </c:pt>
              </c:strCache>
            </c:strRef>
          </c:tx>
          <c:spPr>
            <a:ln w="28800">
              <a:solidFill>
                <a:srgbClr val="0084D1"/>
              </a:solidFill>
            </a:ln>
          </c:spPr>
          <c:marker>
            <c:symbol val="plus"/>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'最低賃金の格差（÷東京）'!$B$16:$U$16</c:f>
              <c:numCache>
                <c:formatCode>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2-B909-400F-8346-40B9CB78F072}"/>
            </c:ext>
          </c:extLst>
        </c:ser>
        <c:ser>
          <c:idx val="3"/>
          <c:order val="3"/>
          <c:tx>
            <c:strRef>
              <c:f>'最低賃金の格差（÷東京）'!$A$17</c:f>
              <c:strCache>
                <c:ptCount val="1"/>
                <c:pt idx="0">
                  <c:v>神奈川</c:v>
                </c:pt>
              </c:strCache>
            </c:strRef>
          </c:tx>
          <c:spPr>
            <a:ln w="28800">
              <a:solidFill>
                <a:srgbClr val="004586"/>
              </a:solidFill>
            </a:ln>
          </c:spPr>
          <c:marker>
            <c:symbol val="star"/>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'最低賃金の格差（÷東京）'!$B$17:$U$17</c:f>
              <c:numCache>
                <c:formatCode>0.0%</c:formatCode>
                <c:ptCount val="20"/>
                <c:pt idx="0">
                  <c:v>0.99717514124293782</c:v>
                </c:pt>
                <c:pt idx="1">
                  <c:v>0.99858757062146897</c:v>
                </c:pt>
                <c:pt idx="2">
                  <c:v>0.9971830985915493</c:v>
                </c:pt>
                <c:pt idx="3">
                  <c:v>0.99719887955182074</c:v>
                </c:pt>
                <c:pt idx="4">
                  <c:v>0.99721835883171073</c:v>
                </c:pt>
                <c:pt idx="5">
                  <c:v>0.99594046008119075</c:v>
                </c:pt>
                <c:pt idx="6">
                  <c:v>1</c:v>
                </c:pt>
                <c:pt idx="7">
                  <c:v>0.9974715549936789</c:v>
                </c:pt>
                <c:pt idx="8">
                  <c:v>0.99634591961023145</c:v>
                </c:pt>
                <c:pt idx="9">
                  <c:v>0.99880525686977295</c:v>
                </c:pt>
                <c:pt idx="10">
                  <c:v>0.99882352941176467</c:v>
                </c:pt>
                <c:pt idx="11">
                  <c:v>0.99884925201380903</c:v>
                </c:pt>
                <c:pt idx="12">
                  <c:v>0.99887387387387383</c:v>
                </c:pt>
                <c:pt idx="13">
                  <c:v>0.99779492833517092</c:v>
                </c:pt>
                <c:pt idx="14">
                  <c:v>0.99785407725321884</c:v>
                </c:pt>
                <c:pt idx="15">
                  <c:v>0.9979123173277662</c:v>
                </c:pt>
                <c:pt idx="16">
                  <c:v>0.99796954314720809</c:v>
                </c:pt>
                <c:pt idx="17">
                  <c:v>0.99802566633761103</c:v>
                </c:pt>
                <c:pt idx="18">
                  <c:v>0.99901283316880551</c:v>
                </c:pt>
                <c:pt idx="19">
                  <c:v>0.99903938520653213</c:v>
                </c:pt>
              </c:numCache>
            </c:numRef>
          </c:val>
          <c:smooth val="0"/>
          <c:extLst>
            <c:ext xmlns:c16="http://schemas.microsoft.com/office/drawing/2014/chart" uri="{C3380CC4-5D6E-409C-BE32-E72D297353CC}">
              <c16:uniqueId val="{00000003-B909-400F-8346-40B9CB78F072}"/>
            </c:ext>
          </c:extLst>
        </c:ser>
        <c:ser>
          <c:idx val="4"/>
          <c:order val="4"/>
          <c:tx>
            <c:strRef>
              <c:f>'最低賃金の格差（÷東京）'!$A$26</c:f>
              <c:strCache>
                <c:ptCount val="1"/>
                <c:pt idx="0">
                  <c:v>愛 　知</c:v>
                </c:pt>
              </c:strCache>
            </c:strRef>
          </c:tx>
          <c:spPr>
            <a:ln w="28800">
              <a:solidFill>
                <a:srgbClr val="FF950E"/>
              </a:solidFill>
            </a:ln>
          </c:spPr>
          <c:marker>
            <c:symbol val="star"/>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'最低賃金の格差（÷東京）'!$B$26:$U$26</c:f>
              <c:numCache>
                <c:formatCode>0.0%</c:formatCode>
                <c:ptCount val="20"/>
                <c:pt idx="0">
                  <c:v>0.96186440677966101</c:v>
                </c:pt>
                <c:pt idx="1">
                  <c:v>0.96186440677966101</c:v>
                </c:pt>
                <c:pt idx="2">
                  <c:v>0.96197183098591554</c:v>
                </c:pt>
                <c:pt idx="3">
                  <c:v>0.96358543417366949</c:v>
                </c:pt>
                <c:pt idx="4">
                  <c:v>0.96522948539638387</c:v>
                </c:pt>
                <c:pt idx="5">
                  <c:v>0.96617050067658994</c:v>
                </c:pt>
                <c:pt idx="6">
                  <c:v>0.95430809399477812</c:v>
                </c:pt>
                <c:pt idx="7">
                  <c:v>0.92541087231352714</c:v>
                </c:pt>
                <c:pt idx="8">
                  <c:v>0.90742996345919613</c:v>
                </c:pt>
                <c:pt idx="9">
                  <c:v>0.89605734767025091</c:v>
                </c:pt>
                <c:pt idx="10">
                  <c:v>0.8917647058823529</c:v>
                </c:pt>
                <c:pt idx="11">
                  <c:v>0.89758342922899881</c:v>
                </c:pt>
                <c:pt idx="12">
                  <c:v>0.90090090090090091</c:v>
                </c:pt>
                <c:pt idx="13">
                  <c:v>0.90407938257993381</c:v>
                </c:pt>
                <c:pt idx="14">
                  <c:v>0.9066523605150214</c:v>
                </c:pt>
                <c:pt idx="15">
                  <c:v>0.90918580375782876</c:v>
                </c:pt>
                <c:pt idx="16">
                  <c:v>0.91167512690355335</c:v>
                </c:pt>
                <c:pt idx="17">
                  <c:v>0.91411648568608095</c:v>
                </c:pt>
                <c:pt idx="18">
                  <c:v>0.91510365251727543</c:v>
                </c:pt>
                <c:pt idx="19">
                  <c:v>0.91738712776176756</c:v>
                </c:pt>
              </c:numCache>
            </c:numRef>
          </c:val>
          <c:smooth val="0"/>
          <c:extLst>
            <c:ext xmlns:c16="http://schemas.microsoft.com/office/drawing/2014/chart" uri="{C3380CC4-5D6E-409C-BE32-E72D297353CC}">
              <c16:uniqueId val="{00000004-B909-400F-8346-40B9CB78F072}"/>
            </c:ext>
          </c:extLst>
        </c:ser>
        <c:ser>
          <c:idx val="5"/>
          <c:order val="5"/>
          <c:tx>
            <c:strRef>
              <c:f>'最低賃金の格差（÷東京）'!$A$30</c:f>
              <c:strCache>
                <c:ptCount val="1"/>
                <c:pt idx="0">
                  <c:v>大　 阪</c:v>
                </c:pt>
              </c:strCache>
            </c:strRef>
          </c:tx>
          <c:spPr>
            <a:ln w="28800">
              <a:solidFill>
                <a:srgbClr val="FF420E"/>
              </a:solidFill>
            </a:ln>
          </c:spPr>
          <c:marker>
            <c:symbol val="x"/>
            <c:size val="7"/>
          </c:marker>
          <c:cat>
            <c:numRef>
              <c:f>'最低賃金の格差（÷東京）'!$B$3:$U$3</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'最低賃金の格差（÷東京）'!$B$30:$U$30</c:f>
              <c:numCache>
                <c:formatCode>0.0%</c:formatCode>
                <c:ptCount val="20"/>
                <c:pt idx="0">
                  <c:v>0.99293785310734461</c:v>
                </c:pt>
                <c:pt idx="1">
                  <c:v>0.99293785310734461</c:v>
                </c:pt>
                <c:pt idx="2">
                  <c:v>0.9915492957746479</c:v>
                </c:pt>
                <c:pt idx="3">
                  <c:v>0.99159663865546221</c:v>
                </c:pt>
                <c:pt idx="4">
                  <c:v>0.99026425591098743</c:v>
                </c:pt>
                <c:pt idx="5">
                  <c:v>0.98917456021650885</c:v>
                </c:pt>
                <c:pt idx="6">
                  <c:v>0.97650130548302871</c:v>
                </c:pt>
                <c:pt idx="7">
                  <c:v>0.96333754740834387</c:v>
                </c:pt>
                <c:pt idx="8">
                  <c:v>0.9488428745432399</c:v>
                </c:pt>
                <c:pt idx="9">
                  <c:v>0.93906810035842292</c:v>
                </c:pt>
                <c:pt idx="10">
                  <c:v>0.94117647058823528</c:v>
                </c:pt>
                <c:pt idx="11">
                  <c:v>0.94246260069044874</c:v>
                </c:pt>
                <c:pt idx="12">
                  <c:v>0.94369369369369371</c:v>
                </c:pt>
                <c:pt idx="13">
                  <c:v>0.94597574421168684</c:v>
                </c:pt>
                <c:pt idx="14">
                  <c:v>0.94742489270386265</c:v>
                </c:pt>
                <c:pt idx="15">
                  <c:v>0.94885177453027136</c:v>
                </c:pt>
                <c:pt idx="16">
                  <c:v>0.95025380710659901</c:v>
                </c:pt>
                <c:pt idx="17">
                  <c:v>0.94965449160908189</c:v>
                </c:pt>
                <c:pt idx="18">
                  <c:v>0.95162882527147086</c:v>
                </c:pt>
                <c:pt idx="19">
                  <c:v>0.95292987512007687</c:v>
                </c:pt>
              </c:numCache>
            </c:numRef>
          </c:val>
          <c:smooth val="0"/>
          <c:extLst>
            <c:ext xmlns:c16="http://schemas.microsoft.com/office/drawing/2014/chart" uri="{C3380CC4-5D6E-409C-BE32-E72D297353CC}">
              <c16:uniqueId val="{00000005-B909-400F-8346-40B9CB78F072}"/>
            </c:ext>
          </c:extLst>
        </c:ser>
        <c:dLbls>
          <c:showLegendKey val="0"/>
          <c:showVal val="0"/>
          <c:showCatName val="0"/>
          <c:showSerName val="0"/>
          <c:showPercent val="0"/>
          <c:showBubbleSize val="0"/>
        </c:dLbls>
        <c:marker val="1"/>
        <c:smooth val="0"/>
        <c:axId val="747450143"/>
        <c:axId val="748673167"/>
      </c:lineChart>
      <c:valAx>
        <c:axId val="748673167"/>
        <c:scaling>
          <c:orientation val="minMax"/>
          <c:min val="0.85000000000000009"/>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747450143"/>
        <c:crossesAt val="1"/>
        <c:crossBetween val="between"/>
      </c:valAx>
      <c:catAx>
        <c:axId val="747450143"/>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748673167"/>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Bランク府県の最低賃金推移（東京比）</a:t>
            </a:r>
          </a:p>
        </c:rich>
      </c:tx>
      <c:overlay val="0"/>
    </c:title>
    <c:autoTitleDeleted val="0"/>
    <c:plotArea>
      <c:layout/>
      <c:lineChart>
        <c:grouping val="standard"/>
        <c:varyColors val="0"/>
        <c:ser>
          <c:idx val="0"/>
          <c:order val="0"/>
          <c:tx>
            <c:strRef>
              <c:f>'最低賃金の格差（÷東京）'!$A$11:$A$11</c:f>
              <c:strCache>
                <c:ptCount val="1"/>
                <c:pt idx="0">
                  <c:v>茨　 城</c:v>
                </c:pt>
              </c:strCache>
            </c:strRef>
          </c:tx>
          <c:spPr>
            <a:ln w="28800">
              <a:solidFill>
                <a:srgbClr val="AECF00"/>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'最低賃金の格差（÷東京）'!$B$11:$S$11</c:f>
              <c:numCache>
                <c:formatCode>0.0%</c:formatCode>
                <c:ptCount val="18"/>
                <c:pt idx="0">
                  <c:v>0.91384180790960456</c:v>
                </c:pt>
                <c:pt idx="1">
                  <c:v>0.91384180790960456</c:v>
                </c:pt>
                <c:pt idx="2">
                  <c:v>0.91267605633802817</c:v>
                </c:pt>
                <c:pt idx="3">
                  <c:v>0.91176470588235292</c:v>
                </c:pt>
                <c:pt idx="4">
                  <c:v>0.91098748261474272</c:v>
                </c:pt>
                <c:pt idx="5">
                  <c:v>0.89986468200270631</c:v>
                </c:pt>
                <c:pt idx="6">
                  <c:v>0.88250652741514357</c:v>
                </c:pt>
                <c:pt idx="7">
                  <c:v>0.8571428571428571</c:v>
                </c:pt>
                <c:pt idx="8">
                  <c:v>0.84043848964677226</c:v>
                </c:pt>
                <c:pt idx="9">
                  <c:v>0.82676224611708482</c:v>
                </c:pt>
                <c:pt idx="10">
                  <c:v>0.82235294117647062</c:v>
                </c:pt>
                <c:pt idx="11">
                  <c:v>0.82048331415420028</c:v>
                </c:pt>
                <c:pt idx="12">
                  <c:v>0.82094594594594594</c:v>
                </c:pt>
                <c:pt idx="13">
                  <c:v>0.82359426681367143</c:v>
                </c:pt>
                <c:pt idx="14">
                  <c:v>0.82725321888412018</c:v>
                </c:pt>
                <c:pt idx="15">
                  <c:v>0.83089770354906056</c:v>
                </c:pt>
                <c:pt idx="16">
                  <c:v>0.8345177664974619</c:v>
                </c:pt>
                <c:pt idx="17">
                  <c:v>0.83810463968410664</c:v>
                </c:pt>
              </c:numCache>
            </c:numRef>
          </c:val>
          <c:smooth val="0"/>
          <c:extLst>
            <c:ext xmlns:c16="http://schemas.microsoft.com/office/drawing/2014/chart" uri="{C3380CC4-5D6E-409C-BE32-E72D297353CC}">
              <c16:uniqueId val="{00000000-F00C-44D3-85EA-B06699819402}"/>
            </c:ext>
          </c:extLst>
        </c:ser>
        <c:ser>
          <c:idx val="1"/>
          <c:order val="1"/>
          <c:tx>
            <c:strRef>
              <c:f>'最低賃金の格差（÷東京）'!$A$12:$A$12</c:f>
              <c:strCache>
                <c:ptCount val="1"/>
                <c:pt idx="0">
                  <c:v>栃　 木</c:v>
                </c:pt>
              </c:strCache>
            </c:strRef>
          </c:tx>
          <c:spPr>
            <a:ln w="28800">
              <a:solidFill>
                <a:srgbClr val="4B1F6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'最低賃金の格差（÷東京）'!$B$12:$S$12</c:f>
              <c:numCache>
                <c:formatCode>0.0%</c:formatCode>
                <c:ptCount val="18"/>
                <c:pt idx="0">
                  <c:v>0.9152542372881356</c:v>
                </c:pt>
                <c:pt idx="1">
                  <c:v>0.9152542372881356</c:v>
                </c:pt>
                <c:pt idx="2">
                  <c:v>0.91408450704225352</c:v>
                </c:pt>
                <c:pt idx="3">
                  <c:v>0.91316526610644255</c:v>
                </c:pt>
                <c:pt idx="4">
                  <c:v>0.91376912378303199</c:v>
                </c:pt>
                <c:pt idx="5">
                  <c:v>0.90798376184032481</c:v>
                </c:pt>
                <c:pt idx="6">
                  <c:v>0.89164490861618795</c:v>
                </c:pt>
                <c:pt idx="7">
                  <c:v>0.865992414664981</c:v>
                </c:pt>
                <c:pt idx="8">
                  <c:v>0.84896467722289892</c:v>
                </c:pt>
                <c:pt idx="9">
                  <c:v>0.83632019115890088</c:v>
                </c:pt>
                <c:pt idx="10">
                  <c:v>0.8294117647058824</c:v>
                </c:pt>
                <c:pt idx="11">
                  <c:v>0.82623705408515535</c:v>
                </c:pt>
                <c:pt idx="12">
                  <c:v>0.8254504504504504</c:v>
                </c:pt>
                <c:pt idx="13">
                  <c:v>0.82800441014332971</c:v>
                </c:pt>
                <c:pt idx="14">
                  <c:v>0.83154506437768239</c:v>
                </c:pt>
                <c:pt idx="15">
                  <c:v>0.83507306889352817</c:v>
                </c:pt>
                <c:pt idx="16">
                  <c:v>0.83857868020304571</c:v>
                </c:pt>
                <c:pt idx="17">
                  <c:v>0.84205330700888448</c:v>
                </c:pt>
              </c:numCache>
            </c:numRef>
          </c:val>
          <c:smooth val="0"/>
          <c:extLst>
            <c:ext xmlns:c16="http://schemas.microsoft.com/office/drawing/2014/chart" uri="{C3380CC4-5D6E-409C-BE32-E72D297353CC}">
              <c16:uniqueId val="{00000001-F00C-44D3-85EA-B06699819402}"/>
            </c:ext>
          </c:extLst>
        </c:ser>
        <c:ser>
          <c:idx val="2"/>
          <c:order val="2"/>
          <c:tx>
            <c:strRef>
              <c:f>'最低賃金の格差（÷東京）'!$A$19:$A$19</c:f>
              <c:strCache>
                <c:ptCount val="1"/>
                <c:pt idx="0">
                  <c:v>富　 山</c:v>
                </c:pt>
              </c:strCache>
            </c:strRef>
          </c:tx>
          <c:spPr>
            <a:ln w="28800">
              <a:solidFill>
                <a:srgbClr val="579D1C"/>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'最低賃金の格差（÷東京）'!$B$19:$S$19</c:f>
              <c:numCache>
                <c:formatCode>0.0%</c:formatCode>
                <c:ptCount val="18"/>
                <c:pt idx="0">
                  <c:v>0.90960451977401124</c:v>
                </c:pt>
                <c:pt idx="1">
                  <c:v>0.90960451977401124</c:v>
                </c:pt>
                <c:pt idx="2">
                  <c:v>0.90704225352112677</c:v>
                </c:pt>
                <c:pt idx="3">
                  <c:v>0.90756302521008403</c:v>
                </c:pt>
                <c:pt idx="4">
                  <c:v>0.90681502086230881</c:v>
                </c:pt>
                <c:pt idx="5">
                  <c:v>0.9012178619756428</c:v>
                </c:pt>
                <c:pt idx="6">
                  <c:v>0.88381201044386426</c:v>
                </c:pt>
                <c:pt idx="7">
                  <c:v>0.8584070796460177</c:v>
                </c:pt>
                <c:pt idx="8">
                  <c:v>0.8416565164433617</c:v>
                </c:pt>
                <c:pt idx="9">
                  <c:v>0.82676224611708482</c:v>
                </c:pt>
                <c:pt idx="10">
                  <c:v>0.82352941176470584</c:v>
                </c:pt>
                <c:pt idx="11">
                  <c:v>0.8193325661680092</c:v>
                </c:pt>
                <c:pt idx="12">
                  <c:v>0.81981981981981977</c:v>
                </c:pt>
                <c:pt idx="13">
                  <c:v>0.82249173098125694</c:v>
                </c:pt>
                <c:pt idx="14">
                  <c:v>0.82618025751072965</c:v>
                </c:pt>
                <c:pt idx="15">
                  <c:v>0.82985386221294366</c:v>
                </c:pt>
                <c:pt idx="16">
                  <c:v>0.833502538071066</c:v>
                </c:pt>
                <c:pt idx="17">
                  <c:v>0.83711747285291216</c:v>
                </c:pt>
              </c:numCache>
            </c:numRef>
          </c:val>
          <c:smooth val="0"/>
          <c:extLst>
            <c:ext xmlns:c16="http://schemas.microsoft.com/office/drawing/2014/chart" uri="{C3380CC4-5D6E-409C-BE32-E72D297353CC}">
              <c16:uniqueId val="{00000002-F00C-44D3-85EA-B06699819402}"/>
            </c:ext>
          </c:extLst>
        </c:ser>
        <c:ser>
          <c:idx val="3"/>
          <c:order val="3"/>
          <c:tx>
            <c:strRef>
              <c:f>'最低賃金の格差（÷東京）'!$A$22:$A$22</c:f>
              <c:strCache>
                <c:ptCount val="1"/>
                <c:pt idx="0">
                  <c:v>山　 梨</c:v>
                </c:pt>
              </c:strCache>
            </c:strRef>
          </c:tx>
          <c:spPr>
            <a:ln w="28800">
              <a:solidFill>
                <a:srgbClr val="314004"/>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'最低賃金の格差（÷東京）'!$B$22:$S$22</c:f>
              <c:numCache>
                <c:formatCode>0.0%</c:formatCode>
                <c:ptCount val="18"/>
                <c:pt idx="0">
                  <c:v>0.91384180790960456</c:v>
                </c:pt>
                <c:pt idx="1">
                  <c:v>0.91384180790960456</c:v>
                </c:pt>
                <c:pt idx="2">
                  <c:v>0.91267605633802817</c:v>
                </c:pt>
                <c:pt idx="3">
                  <c:v>0.91176470588235292</c:v>
                </c:pt>
                <c:pt idx="4">
                  <c:v>0.91098748261474272</c:v>
                </c:pt>
                <c:pt idx="5">
                  <c:v>0.89986468200270631</c:v>
                </c:pt>
                <c:pt idx="6">
                  <c:v>0.88250652741514357</c:v>
                </c:pt>
                <c:pt idx="7">
                  <c:v>0.8558786346396966</c:v>
                </c:pt>
                <c:pt idx="8">
                  <c:v>0.8392204628501827</c:v>
                </c:pt>
                <c:pt idx="9">
                  <c:v>0.82437275985663083</c:v>
                </c:pt>
                <c:pt idx="10">
                  <c:v>0.81764705882352939</c:v>
                </c:pt>
                <c:pt idx="11">
                  <c:v>0.81242807825086305</c:v>
                </c:pt>
                <c:pt idx="12">
                  <c:v>0.81193693693693691</c:v>
                </c:pt>
                <c:pt idx="13">
                  <c:v>0.8125689084895259</c:v>
                </c:pt>
                <c:pt idx="14">
                  <c:v>0.81437768240343344</c:v>
                </c:pt>
                <c:pt idx="15">
                  <c:v>0.81837160751565763</c:v>
                </c:pt>
                <c:pt idx="16">
                  <c:v>0.82233502538071068</c:v>
                </c:pt>
                <c:pt idx="17">
                  <c:v>0.82625863770977293</c:v>
                </c:pt>
              </c:numCache>
            </c:numRef>
          </c:val>
          <c:smooth val="0"/>
          <c:extLst>
            <c:ext xmlns:c16="http://schemas.microsoft.com/office/drawing/2014/chart" uri="{C3380CC4-5D6E-409C-BE32-E72D297353CC}">
              <c16:uniqueId val="{00000003-F00C-44D3-85EA-B06699819402}"/>
            </c:ext>
          </c:extLst>
        </c:ser>
        <c:ser>
          <c:idx val="4"/>
          <c:order val="4"/>
          <c:tx>
            <c:strRef>
              <c:f>'最低賃金の格差（÷東京）'!$A$23:$A$23</c:f>
              <c:strCache>
                <c:ptCount val="1"/>
                <c:pt idx="0">
                  <c:v>長　 野</c:v>
                </c:pt>
              </c:strCache>
            </c:strRef>
          </c:tx>
          <c:spPr>
            <a:ln w="28800">
              <a:solidFill>
                <a:srgbClr val="AECF00"/>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'最低賃金の格差（÷東京）'!$B$23:$S$23</c:f>
              <c:numCache>
                <c:formatCode>0.0%</c:formatCode>
                <c:ptCount val="18"/>
                <c:pt idx="0">
                  <c:v>0.91242937853107342</c:v>
                </c:pt>
                <c:pt idx="1">
                  <c:v>0.91242937853107342</c:v>
                </c:pt>
                <c:pt idx="2">
                  <c:v>0.91126760563380282</c:v>
                </c:pt>
                <c:pt idx="3">
                  <c:v>0.91036414565826329</c:v>
                </c:pt>
                <c:pt idx="4">
                  <c:v>0.91098748261474272</c:v>
                </c:pt>
                <c:pt idx="5">
                  <c:v>0.90527740189445194</c:v>
                </c:pt>
                <c:pt idx="6">
                  <c:v>0.8877284595300261</c:v>
                </c:pt>
                <c:pt idx="7">
                  <c:v>0.8609355246523388</c:v>
                </c:pt>
                <c:pt idx="8">
                  <c:v>0.84409257003654081</c:v>
                </c:pt>
                <c:pt idx="9">
                  <c:v>0.82915173237753881</c:v>
                </c:pt>
                <c:pt idx="10">
                  <c:v>0.82352941176470584</c:v>
                </c:pt>
                <c:pt idx="11">
                  <c:v>0.82048331415420028</c:v>
                </c:pt>
                <c:pt idx="12">
                  <c:v>0.81981981981981977</c:v>
                </c:pt>
                <c:pt idx="13">
                  <c:v>0.82249173098125694</c:v>
                </c:pt>
                <c:pt idx="14">
                  <c:v>0.82618025751072965</c:v>
                </c:pt>
                <c:pt idx="15">
                  <c:v>0.82985386221294366</c:v>
                </c:pt>
                <c:pt idx="16">
                  <c:v>0.833502538071066</c:v>
                </c:pt>
                <c:pt idx="17">
                  <c:v>0.83711747285291216</c:v>
                </c:pt>
              </c:numCache>
            </c:numRef>
          </c:val>
          <c:smooth val="0"/>
          <c:extLst>
            <c:ext xmlns:c16="http://schemas.microsoft.com/office/drawing/2014/chart" uri="{C3380CC4-5D6E-409C-BE32-E72D297353CC}">
              <c16:uniqueId val="{00000004-F00C-44D3-85EA-B06699819402}"/>
            </c:ext>
          </c:extLst>
        </c:ser>
        <c:ser>
          <c:idx val="5"/>
          <c:order val="5"/>
          <c:tx>
            <c:strRef>
              <c:f>'最低賃金の格差（÷東京）'!$A$25:$A$25</c:f>
              <c:strCache>
                <c:ptCount val="1"/>
                <c:pt idx="0">
                  <c:v>静　 岡</c:v>
                </c:pt>
              </c:strCache>
            </c:strRef>
          </c:tx>
          <c:spPr>
            <a:ln w="28800">
              <a:solidFill>
                <a:srgbClr val="FF950E"/>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'最低賃金の格差（÷東京）'!$B$25:$S$25</c:f>
              <c:numCache>
                <c:formatCode>0.0%</c:formatCode>
                <c:ptCount val="18"/>
                <c:pt idx="0">
                  <c:v>0.94774011299435024</c:v>
                </c:pt>
                <c:pt idx="1">
                  <c:v>0.94774011299435024</c:v>
                </c:pt>
                <c:pt idx="2">
                  <c:v>0.94788732394366193</c:v>
                </c:pt>
                <c:pt idx="3">
                  <c:v>0.94817927170868344</c:v>
                </c:pt>
                <c:pt idx="4">
                  <c:v>0.94853963838664812</c:v>
                </c:pt>
                <c:pt idx="5">
                  <c:v>0.94316644113667114</c:v>
                </c:pt>
                <c:pt idx="6">
                  <c:v>0.92819843342036557</c:v>
                </c:pt>
                <c:pt idx="7">
                  <c:v>0.90139064475347663</c:v>
                </c:pt>
                <c:pt idx="8">
                  <c:v>0.88306942752740558</c:v>
                </c:pt>
                <c:pt idx="9">
                  <c:v>0.86977299880525683</c:v>
                </c:pt>
                <c:pt idx="10">
                  <c:v>0.86470588235294121</c:v>
                </c:pt>
                <c:pt idx="11">
                  <c:v>0.86191024165707708</c:v>
                </c:pt>
                <c:pt idx="12">
                  <c:v>0.86148648648648651</c:v>
                </c:pt>
                <c:pt idx="13">
                  <c:v>0.86328555678059538</c:v>
                </c:pt>
                <c:pt idx="14">
                  <c:v>0.86587982832618027</c:v>
                </c:pt>
                <c:pt idx="15">
                  <c:v>0.86847599164926936</c:v>
                </c:pt>
                <c:pt idx="16">
                  <c:v>0.87106598984771577</c:v>
                </c:pt>
                <c:pt idx="17">
                  <c:v>0.87364264560710758</c:v>
                </c:pt>
              </c:numCache>
            </c:numRef>
          </c:val>
          <c:smooth val="0"/>
          <c:extLst>
            <c:ext xmlns:c16="http://schemas.microsoft.com/office/drawing/2014/chart" uri="{C3380CC4-5D6E-409C-BE32-E72D297353CC}">
              <c16:uniqueId val="{00000005-F00C-44D3-85EA-B06699819402}"/>
            </c:ext>
          </c:extLst>
        </c:ser>
        <c:ser>
          <c:idx val="6"/>
          <c:order val="6"/>
          <c:tx>
            <c:strRef>
              <c:f>'最低賃金の格差（÷東京）'!$A$27:$A$27</c:f>
              <c:strCache>
                <c:ptCount val="1"/>
                <c:pt idx="0">
                  <c:v>三　 重</c:v>
                </c:pt>
              </c:strCache>
            </c:strRef>
          </c:tx>
          <c:spPr>
            <a:ln w="28800">
              <a:solidFill>
                <a:srgbClr val="0084D1"/>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'最低賃金の格差（÷東京）'!$B$27:$S$27</c:f>
              <c:numCache>
                <c:formatCode>0.0%</c:formatCode>
                <c:ptCount val="18"/>
                <c:pt idx="0">
                  <c:v>0.94209039548022599</c:v>
                </c:pt>
                <c:pt idx="1">
                  <c:v>0.94209039548022599</c:v>
                </c:pt>
                <c:pt idx="2">
                  <c:v>0.94084507042253518</c:v>
                </c:pt>
                <c:pt idx="3">
                  <c:v>0.93977591036414565</c:v>
                </c:pt>
                <c:pt idx="4">
                  <c:v>0.93880389429763555</c:v>
                </c:pt>
                <c:pt idx="5">
                  <c:v>0.93234100135317999</c:v>
                </c:pt>
                <c:pt idx="6">
                  <c:v>0.91514360313315923</c:v>
                </c:pt>
                <c:pt idx="7">
                  <c:v>0.88748419721871052</c:v>
                </c:pt>
                <c:pt idx="8">
                  <c:v>0.86967113276492081</c:v>
                </c:pt>
                <c:pt idx="9">
                  <c:v>0.85663082437275984</c:v>
                </c:pt>
                <c:pt idx="10">
                  <c:v>0.85176470588235298</c:v>
                </c:pt>
                <c:pt idx="11">
                  <c:v>0.84810126582278478</c:v>
                </c:pt>
                <c:pt idx="12">
                  <c:v>0.84797297297297303</c:v>
                </c:pt>
                <c:pt idx="13">
                  <c:v>0.85005512679162076</c:v>
                </c:pt>
                <c:pt idx="14">
                  <c:v>0.85300429184549353</c:v>
                </c:pt>
                <c:pt idx="15">
                  <c:v>0.85594989561586643</c:v>
                </c:pt>
                <c:pt idx="16">
                  <c:v>0.85888324873096444</c:v>
                </c:pt>
                <c:pt idx="17">
                  <c:v>0.86179664363277397</c:v>
                </c:pt>
              </c:numCache>
            </c:numRef>
          </c:val>
          <c:smooth val="0"/>
          <c:extLst>
            <c:ext xmlns:c16="http://schemas.microsoft.com/office/drawing/2014/chart" uri="{C3380CC4-5D6E-409C-BE32-E72D297353CC}">
              <c16:uniqueId val="{00000006-F00C-44D3-85EA-B06699819402}"/>
            </c:ext>
          </c:extLst>
        </c:ser>
        <c:ser>
          <c:idx val="7"/>
          <c:order val="7"/>
          <c:tx>
            <c:strRef>
              <c:f>'最低賃金の格差（÷東京）'!$A$28:$A$28</c:f>
              <c:strCache>
                <c:ptCount val="1"/>
                <c:pt idx="0">
                  <c:v>滋 　賀</c:v>
                </c:pt>
              </c:strCache>
            </c:strRef>
          </c:tx>
          <c:spPr>
            <a:ln w="28800">
              <a:solidFill>
                <a:srgbClr val="004586"/>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'最低賃金の格差（÷東京）'!$B$28:$S$28</c:f>
              <c:numCache>
                <c:formatCode>0.0%</c:formatCode>
                <c:ptCount val="18"/>
                <c:pt idx="0">
                  <c:v>0.91949152542372881</c:v>
                </c:pt>
                <c:pt idx="1">
                  <c:v>0.91949152542372881</c:v>
                </c:pt>
                <c:pt idx="2">
                  <c:v>0.91830985915492958</c:v>
                </c:pt>
                <c:pt idx="3">
                  <c:v>0.92016806722689071</c:v>
                </c:pt>
                <c:pt idx="4">
                  <c:v>0.92072322670375517</c:v>
                </c:pt>
                <c:pt idx="5">
                  <c:v>0.9161028416779432</c:v>
                </c:pt>
                <c:pt idx="6">
                  <c:v>0.90208877284595301</c:v>
                </c:pt>
                <c:pt idx="7">
                  <c:v>0.87610619469026552</c:v>
                </c:pt>
                <c:pt idx="8">
                  <c:v>0.85992691839220459</c:v>
                </c:pt>
                <c:pt idx="9">
                  <c:v>0.84707287933094388</c:v>
                </c:pt>
                <c:pt idx="10">
                  <c:v>0.84235294117647064</c:v>
                </c:pt>
                <c:pt idx="11">
                  <c:v>0.84004602991944766</c:v>
                </c:pt>
                <c:pt idx="12">
                  <c:v>0.84009009009009006</c:v>
                </c:pt>
                <c:pt idx="13">
                  <c:v>0.8423373759647188</c:v>
                </c:pt>
                <c:pt idx="14">
                  <c:v>0.84549356223175964</c:v>
                </c:pt>
                <c:pt idx="15">
                  <c:v>0.8475991649269311</c:v>
                </c:pt>
                <c:pt idx="16">
                  <c:v>0.85177664974619294</c:v>
                </c:pt>
                <c:pt idx="17">
                  <c:v>0.85488647581441268</c:v>
                </c:pt>
              </c:numCache>
            </c:numRef>
          </c:val>
          <c:smooth val="0"/>
          <c:extLst>
            <c:ext xmlns:c16="http://schemas.microsoft.com/office/drawing/2014/chart" uri="{C3380CC4-5D6E-409C-BE32-E72D297353CC}">
              <c16:uniqueId val="{00000007-F00C-44D3-85EA-B06699819402}"/>
            </c:ext>
          </c:extLst>
        </c:ser>
        <c:ser>
          <c:idx val="8"/>
          <c:order val="8"/>
          <c:tx>
            <c:strRef>
              <c:f>'最低賃金の格差（÷東京）'!$A$29:$A$29</c:f>
              <c:strCache>
                <c:ptCount val="1"/>
                <c:pt idx="0">
                  <c:v>京 　都</c:v>
                </c:pt>
              </c:strCache>
            </c:strRef>
          </c:tx>
          <c:spPr>
            <a:ln w="28800">
              <a:solidFill>
                <a:srgbClr val="FF420E"/>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'最低賃金の格差（÷東京）'!$B$29:$S$29</c:f>
              <c:numCache>
                <c:formatCode>0.0%</c:formatCode>
                <c:ptCount val="18"/>
                <c:pt idx="0">
                  <c:v>0.95621468926553677</c:v>
                </c:pt>
                <c:pt idx="1">
                  <c:v>0.95621468926553677</c:v>
                </c:pt>
                <c:pt idx="2">
                  <c:v>0.95492957746478868</c:v>
                </c:pt>
                <c:pt idx="3">
                  <c:v>0.9551820728291317</c:v>
                </c:pt>
                <c:pt idx="4">
                  <c:v>0.95410292072322667</c:v>
                </c:pt>
                <c:pt idx="5">
                  <c:v>0.94722598105548039</c:v>
                </c:pt>
                <c:pt idx="6">
                  <c:v>0.93603133159268925</c:v>
                </c:pt>
                <c:pt idx="7">
                  <c:v>0.92161820480404555</c:v>
                </c:pt>
                <c:pt idx="8">
                  <c:v>0.91230207064555424</c:v>
                </c:pt>
                <c:pt idx="9">
                  <c:v>0.89725209080047785</c:v>
                </c:pt>
                <c:pt idx="10">
                  <c:v>0.89294117647058824</c:v>
                </c:pt>
                <c:pt idx="11">
                  <c:v>0.88952819332566169</c:v>
                </c:pt>
                <c:pt idx="12">
                  <c:v>0.88851351351351349</c:v>
                </c:pt>
                <c:pt idx="13">
                  <c:v>0.8897464167585446</c:v>
                </c:pt>
                <c:pt idx="14">
                  <c:v>0.89163090128755362</c:v>
                </c:pt>
                <c:pt idx="15">
                  <c:v>0.89352818371607512</c:v>
                </c:pt>
                <c:pt idx="16">
                  <c:v>0.89543147208121832</c:v>
                </c:pt>
                <c:pt idx="17">
                  <c:v>0.89733464955577491</c:v>
                </c:pt>
              </c:numCache>
            </c:numRef>
          </c:val>
          <c:smooth val="0"/>
          <c:extLst>
            <c:ext xmlns:c16="http://schemas.microsoft.com/office/drawing/2014/chart" uri="{C3380CC4-5D6E-409C-BE32-E72D297353CC}">
              <c16:uniqueId val="{00000008-F00C-44D3-85EA-B06699819402}"/>
            </c:ext>
          </c:extLst>
        </c:ser>
        <c:ser>
          <c:idx val="9"/>
          <c:order val="9"/>
          <c:tx>
            <c:strRef>
              <c:f>'最低賃金の格差（÷東京）'!$A$31:$A$31</c:f>
              <c:strCache>
                <c:ptCount val="1"/>
                <c:pt idx="0">
                  <c:v>兵　 庫</c:v>
                </c:pt>
              </c:strCache>
            </c:strRef>
          </c:tx>
          <c:spPr>
            <a:ln w="28800">
              <a:solidFill>
                <a:srgbClr val="579D1C"/>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'最低賃金の格差（÷東京）'!$B$31:$S$31</c:f>
              <c:numCache>
                <c:formatCode>0.0%</c:formatCode>
                <c:ptCount val="18"/>
                <c:pt idx="0">
                  <c:v>0.95338983050847459</c:v>
                </c:pt>
                <c:pt idx="1">
                  <c:v>0.95338983050847459</c:v>
                </c:pt>
                <c:pt idx="2">
                  <c:v>0.95211267605633798</c:v>
                </c:pt>
                <c:pt idx="3">
                  <c:v>0.9509803921568627</c:v>
                </c:pt>
                <c:pt idx="4">
                  <c:v>0.94993045897079276</c:v>
                </c:pt>
                <c:pt idx="5">
                  <c:v>0.94316644113667114</c:v>
                </c:pt>
                <c:pt idx="6">
                  <c:v>0.92950391644908614</c:v>
                </c:pt>
                <c:pt idx="7">
                  <c:v>0.91150442477876104</c:v>
                </c:pt>
                <c:pt idx="8">
                  <c:v>0.89403166869671136</c:v>
                </c:pt>
                <c:pt idx="9">
                  <c:v>0.88291517323775393</c:v>
                </c:pt>
                <c:pt idx="10">
                  <c:v>0.88117647058823534</c:v>
                </c:pt>
                <c:pt idx="11">
                  <c:v>0.87571921749136938</c:v>
                </c:pt>
                <c:pt idx="12">
                  <c:v>0.87387387387387383</c:v>
                </c:pt>
                <c:pt idx="13">
                  <c:v>0.8754134509371555</c:v>
                </c:pt>
                <c:pt idx="14">
                  <c:v>0.878755364806867</c:v>
                </c:pt>
                <c:pt idx="15">
                  <c:v>0.88100208768267219</c:v>
                </c:pt>
                <c:pt idx="16">
                  <c:v>0.884263959390863</c:v>
                </c:pt>
                <c:pt idx="17">
                  <c:v>0.88746298124383016</c:v>
                </c:pt>
              </c:numCache>
            </c:numRef>
          </c:val>
          <c:smooth val="0"/>
          <c:extLst>
            <c:ext xmlns:c16="http://schemas.microsoft.com/office/drawing/2014/chart" uri="{C3380CC4-5D6E-409C-BE32-E72D297353CC}">
              <c16:uniqueId val="{00000009-F00C-44D3-85EA-B06699819402}"/>
            </c:ext>
          </c:extLst>
        </c:ser>
        <c:ser>
          <c:idx val="10"/>
          <c:order val="10"/>
          <c:tx>
            <c:strRef>
              <c:f>'最低賃金の格差（÷東京）'!$A$37:$A$37</c:f>
              <c:strCache>
                <c:ptCount val="1"/>
                <c:pt idx="0">
                  <c:v>広　 島</c:v>
                </c:pt>
              </c:strCache>
            </c:strRef>
          </c:tx>
          <c:spPr>
            <a:ln w="28800">
              <a:solidFill>
                <a:srgbClr val="FF950E"/>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'最低賃金の格差（÷東京）'!$B$37:$S$37</c:f>
              <c:numCache>
                <c:formatCode>0.0%</c:formatCode>
                <c:ptCount val="18"/>
                <c:pt idx="0">
                  <c:v>0.90960451977401124</c:v>
                </c:pt>
                <c:pt idx="1">
                  <c:v>0.90960451977401124</c:v>
                </c:pt>
                <c:pt idx="2">
                  <c:v>0.90845070422535212</c:v>
                </c:pt>
                <c:pt idx="3">
                  <c:v>0.90896358543417366</c:v>
                </c:pt>
                <c:pt idx="4">
                  <c:v>0.90959666203059808</c:v>
                </c:pt>
                <c:pt idx="5">
                  <c:v>0.90527740189445194</c:v>
                </c:pt>
                <c:pt idx="6">
                  <c:v>0.89164490861618795</c:v>
                </c:pt>
                <c:pt idx="7">
                  <c:v>0.87484197218710491</c:v>
                </c:pt>
                <c:pt idx="8">
                  <c:v>0.85749086479902559</c:v>
                </c:pt>
                <c:pt idx="9">
                  <c:v>0.84826762246117082</c:v>
                </c:pt>
                <c:pt idx="10">
                  <c:v>0.84588235294117642</c:v>
                </c:pt>
                <c:pt idx="11">
                  <c:v>0.84349827387802068</c:v>
                </c:pt>
                <c:pt idx="12">
                  <c:v>0.84459459459459463</c:v>
                </c:pt>
                <c:pt idx="13">
                  <c:v>0.84785005512679157</c:v>
                </c:pt>
                <c:pt idx="14">
                  <c:v>0.85085836909871249</c:v>
                </c:pt>
                <c:pt idx="15">
                  <c:v>0.85386221294363251</c:v>
                </c:pt>
                <c:pt idx="16">
                  <c:v>0.85685279187817254</c:v>
                </c:pt>
                <c:pt idx="17">
                  <c:v>0.859822309970385</c:v>
                </c:pt>
              </c:numCache>
            </c:numRef>
          </c:val>
          <c:smooth val="0"/>
          <c:extLst>
            <c:ext xmlns:c16="http://schemas.microsoft.com/office/drawing/2014/chart" uri="{C3380CC4-5D6E-409C-BE32-E72D297353CC}">
              <c16:uniqueId val="{0000000A-F00C-44D3-85EA-B06699819402}"/>
            </c:ext>
          </c:extLst>
        </c:ser>
        <c:dLbls>
          <c:showLegendKey val="0"/>
          <c:showVal val="0"/>
          <c:showCatName val="0"/>
          <c:showSerName val="0"/>
          <c:showPercent val="0"/>
          <c:showBubbleSize val="0"/>
        </c:dLbls>
        <c:marker val="1"/>
        <c:smooth val="0"/>
        <c:axId val="814864095"/>
        <c:axId val="814874079"/>
      </c:lineChart>
      <c:valAx>
        <c:axId val="814874079"/>
        <c:scaling>
          <c:orientation val="minMax"/>
          <c:min val="0.8"/>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814864095"/>
        <c:crossesAt val="1"/>
        <c:crossBetween val="between"/>
      </c:valAx>
      <c:catAx>
        <c:axId val="814864095"/>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14874079"/>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Cランク道県の最低賃金推移（東京比）</a:t>
            </a:r>
          </a:p>
        </c:rich>
      </c:tx>
      <c:overlay val="0"/>
    </c:title>
    <c:autoTitleDeleted val="0"/>
    <c:plotArea>
      <c:layout/>
      <c:lineChart>
        <c:grouping val="standard"/>
        <c:varyColors val="0"/>
        <c:ser>
          <c:idx val="0"/>
          <c:order val="0"/>
          <c:tx>
            <c:strRef>
              <c:f>'最低賃金の格差（÷東京）'!$A$4:$A$4</c:f>
              <c:strCache>
                <c:ptCount val="1"/>
                <c:pt idx="0">
                  <c:v>北海道</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'最低賃金の格差（÷東京）'!$B$4:$S$4</c:f>
              <c:numCache>
                <c:formatCode>0.0%</c:formatCode>
                <c:ptCount val="18"/>
                <c:pt idx="0">
                  <c:v>0.89971751412429379</c:v>
                </c:pt>
                <c:pt idx="1">
                  <c:v>0.89971751412429379</c:v>
                </c:pt>
                <c:pt idx="2">
                  <c:v>0.89859154929577467</c:v>
                </c:pt>
                <c:pt idx="3">
                  <c:v>0.89775910364145661</c:v>
                </c:pt>
                <c:pt idx="4">
                  <c:v>0.89568845618915161</c:v>
                </c:pt>
                <c:pt idx="5">
                  <c:v>0.8849797023004059</c:v>
                </c:pt>
                <c:pt idx="6">
                  <c:v>0.87075718015665793</c:v>
                </c:pt>
                <c:pt idx="7">
                  <c:v>0.8571428571428571</c:v>
                </c:pt>
                <c:pt idx="8">
                  <c:v>0.8416565164433617</c:v>
                </c:pt>
                <c:pt idx="9">
                  <c:v>0.8422939068100358</c:v>
                </c:pt>
                <c:pt idx="10">
                  <c:v>0.84588235294117642</c:v>
                </c:pt>
                <c:pt idx="11">
                  <c:v>0.84464902186421176</c:v>
                </c:pt>
                <c:pt idx="12">
                  <c:v>0.84234234234234229</c:v>
                </c:pt>
                <c:pt idx="13">
                  <c:v>0.8423373759647188</c:v>
                </c:pt>
                <c:pt idx="14">
                  <c:v>0.8433476394849786</c:v>
                </c:pt>
                <c:pt idx="15">
                  <c:v>0.8455114822546973</c:v>
                </c:pt>
                <c:pt idx="16">
                  <c:v>0.84771573604060912</c:v>
                </c:pt>
                <c:pt idx="17">
                  <c:v>0.84995064165844025</c:v>
                </c:pt>
              </c:numCache>
            </c:numRef>
          </c:val>
          <c:smooth val="0"/>
          <c:extLst>
            <c:ext xmlns:c16="http://schemas.microsoft.com/office/drawing/2014/chart" uri="{C3380CC4-5D6E-409C-BE32-E72D297353CC}">
              <c16:uniqueId val="{00000000-562F-404E-A0D0-11896567DD59}"/>
            </c:ext>
          </c:extLst>
        </c:ser>
        <c:ser>
          <c:idx val="1"/>
          <c:order val="1"/>
          <c:tx>
            <c:strRef>
              <c:f>'最低賃金の格差（÷東京）'!$A$7:$A$7</c:f>
              <c:strCache>
                <c:ptCount val="1"/>
                <c:pt idx="0">
                  <c:v>宮　 城</c:v>
                </c:pt>
              </c:strCache>
            </c:strRef>
          </c:tx>
          <c:spPr>
            <a:ln w="28800">
              <a:solidFill>
                <a:srgbClr val="FFD320"/>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'最低賃金の格差（÷東京）'!$B$7:$S$7</c:f>
              <c:numCache>
                <c:formatCode>0.0%</c:formatCode>
                <c:ptCount val="18"/>
                <c:pt idx="0">
                  <c:v>0.87146892655367236</c:v>
                </c:pt>
                <c:pt idx="1">
                  <c:v>0.87146892655367236</c:v>
                </c:pt>
                <c:pt idx="2">
                  <c:v>0.87042253521126756</c:v>
                </c:pt>
                <c:pt idx="3">
                  <c:v>0.87254901960784315</c:v>
                </c:pt>
                <c:pt idx="4">
                  <c:v>0.87343532684283731</c:v>
                </c:pt>
                <c:pt idx="5">
                  <c:v>0.86468200270635998</c:v>
                </c:pt>
                <c:pt idx="6">
                  <c:v>0.85248041775456918</c:v>
                </c:pt>
                <c:pt idx="7">
                  <c:v>0.83691529709228829</c:v>
                </c:pt>
                <c:pt idx="8">
                  <c:v>0.82095006090133982</c:v>
                </c:pt>
                <c:pt idx="9">
                  <c:v>0.80645161290322576</c:v>
                </c:pt>
                <c:pt idx="10">
                  <c:v>0.80588235294117649</c:v>
                </c:pt>
                <c:pt idx="11">
                  <c:v>0.8009205983889528</c:v>
                </c:pt>
                <c:pt idx="12">
                  <c:v>0.7995495495495496</c:v>
                </c:pt>
                <c:pt idx="13">
                  <c:v>0.80044101433296577</c:v>
                </c:pt>
                <c:pt idx="14">
                  <c:v>0.80257510729613735</c:v>
                </c:pt>
                <c:pt idx="15">
                  <c:v>0.80584551148225469</c:v>
                </c:pt>
                <c:pt idx="16">
                  <c:v>0.81015228426395935</c:v>
                </c:pt>
                <c:pt idx="17">
                  <c:v>0.81342546890424483</c:v>
                </c:pt>
              </c:numCache>
            </c:numRef>
          </c:val>
          <c:smooth val="0"/>
          <c:extLst>
            <c:ext xmlns:c16="http://schemas.microsoft.com/office/drawing/2014/chart" uri="{C3380CC4-5D6E-409C-BE32-E72D297353CC}">
              <c16:uniqueId val="{00000001-562F-404E-A0D0-11896567DD59}"/>
            </c:ext>
          </c:extLst>
        </c:ser>
        <c:ser>
          <c:idx val="2"/>
          <c:order val="2"/>
          <c:tx>
            <c:strRef>
              <c:f>'最低賃金の格差（÷東京）'!$A$13:$A$13</c:f>
              <c:strCache>
                <c:ptCount val="1"/>
                <c:pt idx="0">
                  <c:v>群　 馬</c:v>
                </c:pt>
              </c:strCache>
            </c:strRef>
          </c:tx>
          <c:spPr>
            <a:ln w="28800">
              <a:solidFill>
                <a:srgbClr val="0084D1"/>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'最低賃金の格差（÷東京）'!$B$13:$S$13</c:f>
              <c:numCache>
                <c:formatCode>0.0%</c:formatCode>
                <c:ptCount val="18"/>
                <c:pt idx="0">
                  <c:v>0.90960451977401124</c:v>
                </c:pt>
                <c:pt idx="1">
                  <c:v>0.90960451977401124</c:v>
                </c:pt>
                <c:pt idx="2">
                  <c:v>0.90845070422535212</c:v>
                </c:pt>
                <c:pt idx="3">
                  <c:v>0.90896358543417366</c:v>
                </c:pt>
                <c:pt idx="4">
                  <c:v>0.90959666203059808</c:v>
                </c:pt>
                <c:pt idx="5">
                  <c:v>0.89851150202976993</c:v>
                </c:pt>
                <c:pt idx="6">
                  <c:v>0.88120104438642299</c:v>
                </c:pt>
                <c:pt idx="7">
                  <c:v>0.85461441213653599</c:v>
                </c:pt>
                <c:pt idx="8">
                  <c:v>0.83800243605359315</c:v>
                </c:pt>
                <c:pt idx="9">
                  <c:v>0.82437275985663083</c:v>
                </c:pt>
                <c:pt idx="10">
                  <c:v>0.81882352941176473</c:v>
                </c:pt>
                <c:pt idx="11">
                  <c:v>0.81357882623705413</c:v>
                </c:pt>
                <c:pt idx="12">
                  <c:v>0.81193693693693691</c:v>
                </c:pt>
                <c:pt idx="13">
                  <c:v>0.8125689084895259</c:v>
                </c:pt>
                <c:pt idx="14">
                  <c:v>0.81437768240343344</c:v>
                </c:pt>
                <c:pt idx="15">
                  <c:v>0.81732776617954073</c:v>
                </c:pt>
                <c:pt idx="16">
                  <c:v>0.82131979695431467</c:v>
                </c:pt>
                <c:pt idx="17">
                  <c:v>0.82428430404738395</c:v>
                </c:pt>
              </c:numCache>
            </c:numRef>
          </c:val>
          <c:smooth val="0"/>
          <c:extLst>
            <c:ext xmlns:c16="http://schemas.microsoft.com/office/drawing/2014/chart" uri="{C3380CC4-5D6E-409C-BE32-E72D297353CC}">
              <c16:uniqueId val="{00000002-562F-404E-A0D0-11896567DD59}"/>
            </c:ext>
          </c:extLst>
        </c:ser>
        <c:ser>
          <c:idx val="3"/>
          <c:order val="3"/>
          <c:tx>
            <c:strRef>
              <c:f>'最低賃金の格差（÷東京）'!$A$18:$A$18</c:f>
              <c:strCache>
                <c:ptCount val="1"/>
                <c:pt idx="0">
                  <c:v>新　 潟</c:v>
                </c:pt>
              </c:strCache>
            </c:strRef>
          </c:tx>
          <c:spPr>
            <a:ln w="28800">
              <a:solidFill>
                <a:srgbClr val="FFD320"/>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'最低賃金の格差（÷東京）'!$B$18:$S$18</c:f>
              <c:numCache>
                <c:formatCode>0.0%</c:formatCode>
                <c:ptCount val="18"/>
                <c:pt idx="0">
                  <c:v>0.90536723163841804</c:v>
                </c:pt>
                <c:pt idx="1">
                  <c:v>0.90536723163841804</c:v>
                </c:pt>
                <c:pt idx="2">
                  <c:v>0.90422535211267607</c:v>
                </c:pt>
                <c:pt idx="3">
                  <c:v>0.90336134453781514</c:v>
                </c:pt>
                <c:pt idx="4">
                  <c:v>0.90125173852573015</c:v>
                </c:pt>
                <c:pt idx="5">
                  <c:v>0.88903924221921515</c:v>
                </c:pt>
                <c:pt idx="6">
                  <c:v>0.87336814621409919</c:v>
                </c:pt>
                <c:pt idx="7">
                  <c:v>0.84576485461441209</c:v>
                </c:pt>
                <c:pt idx="8">
                  <c:v>0.82947624847746648</c:v>
                </c:pt>
                <c:pt idx="9">
                  <c:v>0.81600955794504182</c:v>
                </c:pt>
                <c:pt idx="10">
                  <c:v>0.81058823529411761</c:v>
                </c:pt>
                <c:pt idx="11">
                  <c:v>0.80667433831990798</c:v>
                </c:pt>
                <c:pt idx="12">
                  <c:v>0.80518018018018023</c:v>
                </c:pt>
                <c:pt idx="13">
                  <c:v>0.80595369349503854</c:v>
                </c:pt>
                <c:pt idx="14">
                  <c:v>0.80793991416309008</c:v>
                </c:pt>
                <c:pt idx="15">
                  <c:v>0.81210855949895611</c:v>
                </c:pt>
                <c:pt idx="16">
                  <c:v>0.81522842639593907</c:v>
                </c:pt>
                <c:pt idx="17">
                  <c:v>0.81934846989141163</c:v>
                </c:pt>
              </c:numCache>
            </c:numRef>
          </c:val>
          <c:smooth val="0"/>
          <c:extLst>
            <c:ext xmlns:c16="http://schemas.microsoft.com/office/drawing/2014/chart" uri="{C3380CC4-5D6E-409C-BE32-E72D297353CC}">
              <c16:uniqueId val="{00000003-562F-404E-A0D0-11896567DD59}"/>
            </c:ext>
          </c:extLst>
        </c:ser>
        <c:ser>
          <c:idx val="4"/>
          <c:order val="4"/>
          <c:tx>
            <c:strRef>
              <c:f>'最低賃金の格差（÷東京）'!$A$20:$A$20</c:f>
              <c:strCache>
                <c:ptCount val="1"/>
                <c:pt idx="0">
                  <c:v>石　 川</c:v>
                </c:pt>
              </c:strCache>
            </c:strRef>
          </c:tx>
          <c:spPr>
            <a:ln w="28800">
              <a:solidFill>
                <a:srgbClr val="7E0021"/>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'最低賃金の格差（÷東京）'!$B$20:$S$20</c:f>
              <c:numCache>
                <c:formatCode>0.0%</c:formatCode>
                <c:ptCount val="18"/>
                <c:pt idx="0">
                  <c:v>0.91101694915254239</c:v>
                </c:pt>
                <c:pt idx="1">
                  <c:v>0.91101694915254239</c:v>
                </c:pt>
                <c:pt idx="2">
                  <c:v>0.90985915492957747</c:v>
                </c:pt>
                <c:pt idx="3">
                  <c:v>0.90896358543417366</c:v>
                </c:pt>
                <c:pt idx="4">
                  <c:v>0.90681502086230881</c:v>
                </c:pt>
                <c:pt idx="5">
                  <c:v>0.89580514208389717</c:v>
                </c:pt>
                <c:pt idx="6">
                  <c:v>0.87859007832898173</c:v>
                </c:pt>
                <c:pt idx="7">
                  <c:v>0.85208596713021489</c:v>
                </c:pt>
                <c:pt idx="8">
                  <c:v>0.83556638246041415</c:v>
                </c:pt>
                <c:pt idx="9">
                  <c:v>0.82078853046594979</c:v>
                </c:pt>
                <c:pt idx="10">
                  <c:v>0.81529411764705884</c:v>
                </c:pt>
                <c:pt idx="11">
                  <c:v>0.810126582278481</c:v>
                </c:pt>
                <c:pt idx="12">
                  <c:v>0.80855855855855852</c:v>
                </c:pt>
                <c:pt idx="13">
                  <c:v>0.81036383682469681</c:v>
                </c:pt>
                <c:pt idx="14">
                  <c:v>0.8122317596566524</c:v>
                </c:pt>
                <c:pt idx="15">
                  <c:v>0.81524008350730692</c:v>
                </c:pt>
                <c:pt idx="16">
                  <c:v>0.81827411167512687</c:v>
                </c:pt>
                <c:pt idx="17">
                  <c:v>0.82132280355380061</c:v>
                </c:pt>
              </c:numCache>
            </c:numRef>
          </c:val>
          <c:smooth val="0"/>
          <c:extLst>
            <c:ext xmlns:c16="http://schemas.microsoft.com/office/drawing/2014/chart" uri="{C3380CC4-5D6E-409C-BE32-E72D297353CC}">
              <c16:uniqueId val="{00000004-562F-404E-A0D0-11896567DD59}"/>
            </c:ext>
          </c:extLst>
        </c:ser>
        <c:ser>
          <c:idx val="5"/>
          <c:order val="5"/>
          <c:tx>
            <c:strRef>
              <c:f>'最低賃金の格差（÷東京）'!$A$21:$A$21</c:f>
              <c:strCache>
                <c:ptCount val="1"/>
                <c:pt idx="0">
                  <c:v>福　 井</c:v>
                </c:pt>
              </c:strCache>
            </c:strRef>
          </c:tx>
          <c:spPr>
            <a:ln w="28800">
              <a:solidFill>
                <a:srgbClr val="83CAFF"/>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'最低賃金の格差（÷東京）'!$B$21:$S$21</c:f>
              <c:numCache>
                <c:formatCode>0.0%</c:formatCode>
                <c:ptCount val="18"/>
                <c:pt idx="0">
                  <c:v>0.90677966101694918</c:v>
                </c:pt>
                <c:pt idx="1">
                  <c:v>0.90677966101694918</c:v>
                </c:pt>
                <c:pt idx="2">
                  <c:v>0.90563380281690142</c:v>
                </c:pt>
                <c:pt idx="3">
                  <c:v>0.90336134453781514</c:v>
                </c:pt>
                <c:pt idx="4">
                  <c:v>0.90264255910987479</c:v>
                </c:pt>
                <c:pt idx="5">
                  <c:v>0.89174560216508791</c:v>
                </c:pt>
                <c:pt idx="6">
                  <c:v>0.87467362924281988</c:v>
                </c:pt>
                <c:pt idx="7">
                  <c:v>0.8482932996207333</c:v>
                </c:pt>
                <c:pt idx="8">
                  <c:v>0.83191230207064559</c:v>
                </c:pt>
                <c:pt idx="9">
                  <c:v>0.81720430107526887</c:v>
                </c:pt>
                <c:pt idx="10">
                  <c:v>0.81176470588235294</c:v>
                </c:pt>
                <c:pt idx="11">
                  <c:v>0.80667433831990798</c:v>
                </c:pt>
                <c:pt idx="12">
                  <c:v>0.80630630630630629</c:v>
                </c:pt>
                <c:pt idx="13">
                  <c:v>0.80705622932745313</c:v>
                </c:pt>
                <c:pt idx="14">
                  <c:v>0.80901287553648071</c:v>
                </c:pt>
                <c:pt idx="15">
                  <c:v>0.81210855949895611</c:v>
                </c:pt>
                <c:pt idx="16">
                  <c:v>0.81522842639593907</c:v>
                </c:pt>
                <c:pt idx="17">
                  <c:v>0.81836130306021715</c:v>
                </c:pt>
              </c:numCache>
            </c:numRef>
          </c:val>
          <c:smooth val="0"/>
          <c:extLst>
            <c:ext xmlns:c16="http://schemas.microsoft.com/office/drawing/2014/chart" uri="{C3380CC4-5D6E-409C-BE32-E72D297353CC}">
              <c16:uniqueId val="{00000005-562F-404E-A0D0-11896567DD59}"/>
            </c:ext>
          </c:extLst>
        </c:ser>
        <c:ser>
          <c:idx val="6"/>
          <c:order val="6"/>
          <c:tx>
            <c:strRef>
              <c:f>'最低賃金の格差（÷東京）'!$A$24:$A$24</c:f>
              <c:strCache>
                <c:ptCount val="1"/>
                <c:pt idx="0">
                  <c:v>岐　 阜</c:v>
                </c:pt>
              </c:strCache>
            </c:strRef>
          </c:tx>
          <c:spPr>
            <a:ln w="28800">
              <a:solidFill>
                <a:srgbClr val="4B1F6F"/>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'最低賃金の格差（÷東京）'!$B$24:$S$24</c:f>
              <c:numCache>
                <c:formatCode>0.0%</c:formatCode>
                <c:ptCount val="18"/>
                <c:pt idx="0">
                  <c:v>0.94350282485875703</c:v>
                </c:pt>
                <c:pt idx="1">
                  <c:v>0.94350282485875703</c:v>
                </c:pt>
                <c:pt idx="2">
                  <c:v>0.94225352112676053</c:v>
                </c:pt>
                <c:pt idx="3">
                  <c:v>0.93977591036414565</c:v>
                </c:pt>
                <c:pt idx="4">
                  <c:v>0.93880389429763555</c:v>
                </c:pt>
                <c:pt idx="5">
                  <c:v>0.92692828146143436</c:v>
                </c:pt>
                <c:pt idx="6">
                  <c:v>0.90861618798955612</c:v>
                </c:pt>
                <c:pt idx="7">
                  <c:v>0.87989886219974711</c:v>
                </c:pt>
                <c:pt idx="8">
                  <c:v>0.85992691839220459</c:v>
                </c:pt>
                <c:pt idx="9">
                  <c:v>0.8446833930704899</c:v>
                </c:pt>
                <c:pt idx="10">
                  <c:v>0.83882352941176475</c:v>
                </c:pt>
                <c:pt idx="11">
                  <c:v>0.83314154200230151</c:v>
                </c:pt>
                <c:pt idx="12">
                  <c:v>0.83108108108108103</c:v>
                </c:pt>
                <c:pt idx="13">
                  <c:v>0.83131201764057328</c:v>
                </c:pt>
                <c:pt idx="14">
                  <c:v>0.83261802575107291</c:v>
                </c:pt>
                <c:pt idx="15">
                  <c:v>0.83507306889352817</c:v>
                </c:pt>
                <c:pt idx="16">
                  <c:v>0.8375634517766497</c:v>
                </c:pt>
                <c:pt idx="17">
                  <c:v>0.84007897334649551</c:v>
                </c:pt>
              </c:numCache>
            </c:numRef>
          </c:val>
          <c:smooth val="0"/>
          <c:extLst>
            <c:ext xmlns:c16="http://schemas.microsoft.com/office/drawing/2014/chart" uri="{C3380CC4-5D6E-409C-BE32-E72D297353CC}">
              <c16:uniqueId val="{00000006-562F-404E-A0D0-11896567DD59}"/>
            </c:ext>
          </c:extLst>
        </c:ser>
        <c:ser>
          <c:idx val="7"/>
          <c:order val="7"/>
          <c:tx>
            <c:strRef>
              <c:f>'最低賃金の格差（÷東京）'!$A$36:$A$36</c:f>
              <c:strCache>
                <c:ptCount val="1"/>
                <c:pt idx="0">
                  <c:v>岡　 山</c:v>
                </c:pt>
              </c:strCache>
            </c:strRef>
          </c:tx>
          <c:spPr>
            <a:ln w="28800">
              <a:solidFill>
                <a:srgbClr val="4B1F6F"/>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'最低賃金の格差（÷東京）'!$B$36:$S$36</c:f>
              <c:numCache>
                <c:formatCode>0.0%</c:formatCode>
                <c:ptCount val="18"/>
                <c:pt idx="0">
                  <c:v>0.903954802259887</c:v>
                </c:pt>
                <c:pt idx="1">
                  <c:v>0.903954802259887</c:v>
                </c:pt>
                <c:pt idx="2">
                  <c:v>0.90281690140845072</c:v>
                </c:pt>
                <c:pt idx="3">
                  <c:v>0.90196078431372551</c:v>
                </c:pt>
                <c:pt idx="4">
                  <c:v>0.90125173852573015</c:v>
                </c:pt>
                <c:pt idx="5">
                  <c:v>0.89039242219215153</c:v>
                </c:pt>
                <c:pt idx="6">
                  <c:v>0.87336814621409919</c:v>
                </c:pt>
                <c:pt idx="7">
                  <c:v>0.84702907711757269</c:v>
                </c:pt>
                <c:pt idx="8">
                  <c:v>0.83191230207064559</c:v>
                </c:pt>
                <c:pt idx="9">
                  <c:v>0.81839904420549581</c:v>
                </c:pt>
                <c:pt idx="10">
                  <c:v>0.81294117647058828</c:v>
                </c:pt>
                <c:pt idx="11">
                  <c:v>0.80897583429229003</c:v>
                </c:pt>
                <c:pt idx="12">
                  <c:v>0.80968468468468469</c:v>
                </c:pt>
                <c:pt idx="13">
                  <c:v>0.81036383682469681</c:v>
                </c:pt>
                <c:pt idx="14">
                  <c:v>0.8122317596566524</c:v>
                </c:pt>
                <c:pt idx="15">
                  <c:v>0.81524008350730692</c:v>
                </c:pt>
                <c:pt idx="16">
                  <c:v>0.81928934010152288</c:v>
                </c:pt>
                <c:pt idx="17">
                  <c:v>0.82230997038499509</c:v>
                </c:pt>
              </c:numCache>
            </c:numRef>
          </c:val>
          <c:smooth val="0"/>
          <c:extLst>
            <c:ext xmlns:c16="http://schemas.microsoft.com/office/drawing/2014/chart" uri="{C3380CC4-5D6E-409C-BE32-E72D297353CC}">
              <c16:uniqueId val="{00000007-562F-404E-A0D0-11896567DD59}"/>
            </c:ext>
          </c:extLst>
        </c:ser>
        <c:ser>
          <c:idx val="8"/>
          <c:order val="8"/>
          <c:tx>
            <c:strRef>
              <c:f>'最低賃金の格差（÷東京）'!$A$38:$A$38</c:f>
              <c:strCache>
                <c:ptCount val="1"/>
                <c:pt idx="0">
                  <c:v>山　 口</c:v>
                </c:pt>
              </c:strCache>
            </c:strRef>
          </c:tx>
          <c:spPr>
            <a:ln w="28800">
              <a:solidFill>
                <a:srgbClr val="C5000B"/>
              </a:solidFill>
            </a:ln>
          </c:spPr>
          <c:marker>
            <c:symbol val="dash"/>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'最低賃金の格差（÷東京）'!$B$38:$S$38</c:f>
              <c:numCache>
                <c:formatCode>0.0%</c:formatCode>
                <c:ptCount val="18"/>
                <c:pt idx="0">
                  <c:v>0.89971751412429379</c:v>
                </c:pt>
                <c:pt idx="1">
                  <c:v>0.89971751412429379</c:v>
                </c:pt>
                <c:pt idx="2">
                  <c:v>0.89859154929577467</c:v>
                </c:pt>
                <c:pt idx="3">
                  <c:v>0.89915966386554624</c:v>
                </c:pt>
                <c:pt idx="4">
                  <c:v>0.89847009735744088</c:v>
                </c:pt>
                <c:pt idx="5">
                  <c:v>0.88903924221921515</c:v>
                </c:pt>
                <c:pt idx="6">
                  <c:v>0.87206266318537862</c:v>
                </c:pt>
                <c:pt idx="7">
                  <c:v>0.84576485461441209</c:v>
                </c:pt>
                <c:pt idx="8">
                  <c:v>0.82947624847746648</c:v>
                </c:pt>
                <c:pt idx="9">
                  <c:v>0.81720430107526887</c:v>
                </c:pt>
                <c:pt idx="10">
                  <c:v>0.81176470588235294</c:v>
                </c:pt>
                <c:pt idx="11">
                  <c:v>0.80667433831990798</c:v>
                </c:pt>
                <c:pt idx="12">
                  <c:v>0.80518018018018023</c:v>
                </c:pt>
                <c:pt idx="13">
                  <c:v>0.80595369349503854</c:v>
                </c:pt>
                <c:pt idx="14">
                  <c:v>0.80793991416309008</c:v>
                </c:pt>
                <c:pt idx="15">
                  <c:v>0.8110647181628392</c:v>
                </c:pt>
                <c:pt idx="16">
                  <c:v>0.81421319796954317</c:v>
                </c:pt>
                <c:pt idx="17">
                  <c:v>0.81836130306021715</c:v>
                </c:pt>
              </c:numCache>
            </c:numRef>
          </c:val>
          <c:smooth val="0"/>
          <c:extLst>
            <c:ext xmlns:c16="http://schemas.microsoft.com/office/drawing/2014/chart" uri="{C3380CC4-5D6E-409C-BE32-E72D297353CC}">
              <c16:uniqueId val="{00000008-562F-404E-A0D0-11896567DD59}"/>
            </c:ext>
          </c:extLst>
        </c:ser>
        <c:ser>
          <c:idx val="9"/>
          <c:order val="9"/>
          <c:tx>
            <c:strRef>
              <c:f>'最低賃金の格差（÷東京）'!$A$39:$A$39</c:f>
              <c:strCache>
                <c:ptCount val="1"/>
                <c:pt idx="0">
                  <c:v>徳　 島</c:v>
                </c:pt>
              </c:strCache>
            </c:strRef>
          </c:tx>
          <c:spPr>
            <a:ln w="28800">
              <a:solidFill>
                <a:srgbClr val="0084D1"/>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'最低賃金の格差（÷東京）'!$B$39:$S$39</c:f>
              <c:numCache>
                <c:formatCode>0.0%</c:formatCode>
                <c:ptCount val="18"/>
                <c:pt idx="0">
                  <c:v>0.86299435028248583</c:v>
                </c:pt>
                <c:pt idx="1">
                  <c:v>0.86299435028248583</c:v>
                </c:pt>
                <c:pt idx="2">
                  <c:v>0.86197183098591545</c:v>
                </c:pt>
                <c:pt idx="3">
                  <c:v>0.8613445378151261</c:v>
                </c:pt>
                <c:pt idx="4">
                  <c:v>0.8581363004172462</c:v>
                </c:pt>
                <c:pt idx="5">
                  <c:v>0.84573748308525032</c:v>
                </c:pt>
                <c:pt idx="6">
                  <c:v>0.82506527415143605</c:v>
                </c:pt>
                <c:pt idx="7">
                  <c:v>0.80025284450063217</c:v>
                </c:pt>
                <c:pt idx="8">
                  <c:v>0.7856272838002436</c:v>
                </c:pt>
                <c:pt idx="9">
                  <c:v>0.77299880525686981</c:v>
                </c:pt>
                <c:pt idx="10">
                  <c:v>0.76941176470588235</c:v>
                </c:pt>
                <c:pt idx="11">
                  <c:v>0.76639815880322204</c:v>
                </c:pt>
                <c:pt idx="12">
                  <c:v>0.76463963963963966</c:v>
                </c:pt>
                <c:pt idx="13">
                  <c:v>0.7662624035281147</c:v>
                </c:pt>
                <c:pt idx="14">
                  <c:v>0.76824034334763946</c:v>
                </c:pt>
                <c:pt idx="15">
                  <c:v>0.77244258872651361</c:v>
                </c:pt>
                <c:pt idx="16">
                  <c:v>0.7776649746192893</c:v>
                </c:pt>
                <c:pt idx="17">
                  <c:v>0.78282329713721621</c:v>
                </c:pt>
              </c:numCache>
            </c:numRef>
          </c:val>
          <c:smooth val="0"/>
          <c:extLst>
            <c:ext xmlns:c16="http://schemas.microsoft.com/office/drawing/2014/chart" uri="{C3380CC4-5D6E-409C-BE32-E72D297353CC}">
              <c16:uniqueId val="{00000009-562F-404E-A0D0-11896567DD59}"/>
            </c:ext>
          </c:extLst>
        </c:ser>
        <c:ser>
          <c:idx val="10"/>
          <c:order val="10"/>
          <c:tx>
            <c:strRef>
              <c:f>'最低賃金の格差（÷東京）'!$A$40:$A$40</c:f>
              <c:strCache>
                <c:ptCount val="1"/>
                <c:pt idx="0">
                  <c:v>香　 川</c:v>
                </c:pt>
              </c:strCache>
            </c:strRef>
          </c:tx>
          <c:spPr>
            <a:ln w="28800">
              <a:solidFill>
                <a:srgbClr val="004586"/>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'最低賃金の格差（÷東京）'!$B$40:$S$40</c:f>
              <c:numCache>
                <c:formatCode>0.0%</c:formatCode>
                <c:ptCount val="18"/>
                <c:pt idx="0">
                  <c:v>0.8728813559322034</c:v>
                </c:pt>
                <c:pt idx="1">
                  <c:v>0.8728813559322034</c:v>
                </c:pt>
                <c:pt idx="2">
                  <c:v>0.87323943661971826</c:v>
                </c:pt>
                <c:pt idx="3">
                  <c:v>0.87535014005602241</c:v>
                </c:pt>
                <c:pt idx="4">
                  <c:v>0.87482614742698195</c:v>
                </c:pt>
                <c:pt idx="5">
                  <c:v>0.86603518267929636</c:v>
                </c:pt>
                <c:pt idx="6">
                  <c:v>0.84986945169712791</c:v>
                </c:pt>
                <c:pt idx="7">
                  <c:v>0.82427307206068268</c:v>
                </c:pt>
                <c:pt idx="8">
                  <c:v>0.8087697929354446</c:v>
                </c:pt>
                <c:pt idx="9">
                  <c:v>0.7968936678614098</c:v>
                </c:pt>
                <c:pt idx="10">
                  <c:v>0.79294117647058826</c:v>
                </c:pt>
                <c:pt idx="11">
                  <c:v>0.78941311852704255</c:v>
                </c:pt>
                <c:pt idx="12">
                  <c:v>0.79054054054054057</c:v>
                </c:pt>
                <c:pt idx="13">
                  <c:v>0.79272326350606392</c:v>
                </c:pt>
                <c:pt idx="14">
                  <c:v>0.79613733905579398</c:v>
                </c:pt>
                <c:pt idx="15">
                  <c:v>0.79958246346555328</c:v>
                </c:pt>
                <c:pt idx="16">
                  <c:v>0.80406091370558375</c:v>
                </c:pt>
                <c:pt idx="17">
                  <c:v>0.80750246791707803</c:v>
                </c:pt>
              </c:numCache>
            </c:numRef>
          </c:val>
          <c:smooth val="0"/>
          <c:extLst>
            <c:ext xmlns:c16="http://schemas.microsoft.com/office/drawing/2014/chart" uri="{C3380CC4-5D6E-409C-BE32-E72D297353CC}">
              <c16:uniqueId val="{0000000A-562F-404E-A0D0-11896567DD59}"/>
            </c:ext>
          </c:extLst>
        </c:ser>
        <c:ser>
          <c:idx val="11"/>
          <c:order val="11"/>
          <c:tx>
            <c:strRef>
              <c:f>'最低賃金の格差（÷東京）'!$A$43:$A$43</c:f>
              <c:strCache>
                <c:ptCount val="1"/>
                <c:pt idx="0">
                  <c:v>福　 岡</c:v>
                </c:pt>
              </c:strCache>
            </c:strRef>
          </c:tx>
          <c:spPr>
            <a:ln w="28800">
              <a:solidFill>
                <a:srgbClr val="579D1C"/>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'最低賃金の格差（÷東京）'!$B$43:$S$43</c:f>
              <c:numCache>
                <c:formatCode>0.0%</c:formatCode>
                <c:ptCount val="18"/>
                <c:pt idx="0">
                  <c:v>0.90819209039548021</c:v>
                </c:pt>
                <c:pt idx="1">
                  <c:v>0.90960451977401124</c:v>
                </c:pt>
                <c:pt idx="2">
                  <c:v>0.90845070422535212</c:v>
                </c:pt>
                <c:pt idx="3">
                  <c:v>0.90756302521008403</c:v>
                </c:pt>
                <c:pt idx="4">
                  <c:v>0.90681502086230881</c:v>
                </c:pt>
                <c:pt idx="5">
                  <c:v>0.89715832205683355</c:v>
                </c:pt>
                <c:pt idx="6">
                  <c:v>0.88120104438642299</c:v>
                </c:pt>
                <c:pt idx="7">
                  <c:v>0.85967130214917831</c:v>
                </c:pt>
                <c:pt idx="8">
                  <c:v>0.84287454323995126</c:v>
                </c:pt>
                <c:pt idx="9">
                  <c:v>0.83034647550776586</c:v>
                </c:pt>
                <c:pt idx="10">
                  <c:v>0.82470588235294118</c:v>
                </c:pt>
                <c:pt idx="11">
                  <c:v>0.8193325661680092</c:v>
                </c:pt>
                <c:pt idx="12">
                  <c:v>0.81869369369369371</c:v>
                </c:pt>
                <c:pt idx="13">
                  <c:v>0.81918412348401326</c:v>
                </c:pt>
                <c:pt idx="14">
                  <c:v>0.82081545064377681</c:v>
                </c:pt>
                <c:pt idx="15">
                  <c:v>0.82359081419624214</c:v>
                </c:pt>
                <c:pt idx="16">
                  <c:v>0.82639593908629438</c:v>
                </c:pt>
                <c:pt idx="17">
                  <c:v>0.83020730503455087</c:v>
                </c:pt>
              </c:numCache>
            </c:numRef>
          </c:val>
          <c:smooth val="0"/>
          <c:extLst>
            <c:ext xmlns:c16="http://schemas.microsoft.com/office/drawing/2014/chart" uri="{C3380CC4-5D6E-409C-BE32-E72D297353CC}">
              <c16:uniqueId val="{0000000B-562F-404E-A0D0-11896567DD59}"/>
            </c:ext>
          </c:extLst>
        </c:ser>
        <c:dLbls>
          <c:showLegendKey val="0"/>
          <c:showVal val="0"/>
          <c:showCatName val="0"/>
          <c:showSerName val="0"/>
          <c:showPercent val="0"/>
          <c:showBubbleSize val="0"/>
        </c:dLbls>
        <c:marker val="1"/>
        <c:smooth val="0"/>
        <c:axId val="814858271"/>
        <c:axId val="814866591"/>
      </c:lineChart>
      <c:valAx>
        <c:axId val="814866591"/>
        <c:scaling>
          <c:orientation val="minMax"/>
          <c:max val="0.95000000000000007"/>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814858271"/>
        <c:crossesAt val="1"/>
        <c:crossBetween val="between"/>
      </c:valAx>
      <c:catAx>
        <c:axId val="814858271"/>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1486659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Dランク県の最低賃金推移（東京比）</a:t>
            </a:r>
          </a:p>
        </c:rich>
      </c:tx>
      <c:overlay val="0"/>
    </c:title>
    <c:autoTitleDeleted val="0"/>
    <c:plotArea>
      <c:layout>
        <c:manualLayout>
          <c:xMode val="edge"/>
          <c:yMode val="edge"/>
          <c:x val="3.4535729656752674E-2"/>
          <c:y val="1.4312173766627377E-3"/>
          <c:w val="0.80314152368192826"/>
          <c:h val="0.89038558679912438"/>
        </c:manualLayout>
      </c:layout>
      <c:lineChart>
        <c:grouping val="standard"/>
        <c:varyColors val="0"/>
        <c:ser>
          <c:idx val="0"/>
          <c:order val="0"/>
          <c:tx>
            <c:strRef>
              <c:f>'最低賃金の格差（÷東京）'!$A$5:$A$5</c:f>
              <c:strCache>
                <c:ptCount val="1"/>
                <c:pt idx="0">
                  <c:v>青　 森</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'最低賃金の格差（÷東京）'!$B$5:$S$5</c:f>
              <c:numCache>
                <c:formatCode>0.0%</c:formatCode>
                <c:ptCount val="18"/>
                <c:pt idx="0">
                  <c:v>0.85451977401129942</c:v>
                </c:pt>
                <c:pt idx="1">
                  <c:v>0.85451977401129942</c:v>
                </c:pt>
                <c:pt idx="2">
                  <c:v>0.85352112676056335</c:v>
                </c:pt>
                <c:pt idx="3">
                  <c:v>0.85154061624649857</c:v>
                </c:pt>
                <c:pt idx="4">
                  <c:v>0.84840055632823363</c:v>
                </c:pt>
                <c:pt idx="5">
                  <c:v>0.83761840324763193</c:v>
                </c:pt>
                <c:pt idx="6">
                  <c:v>0.82245430809399478</c:v>
                </c:pt>
                <c:pt idx="7">
                  <c:v>0.80025284450063217</c:v>
                </c:pt>
                <c:pt idx="8">
                  <c:v>0.7856272838002436</c:v>
                </c:pt>
                <c:pt idx="9">
                  <c:v>0.77299880525686981</c:v>
                </c:pt>
                <c:pt idx="10">
                  <c:v>0.76941176470588235</c:v>
                </c:pt>
                <c:pt idx="11">
                  <c:v>0.76524741081703107</c:v>
                </c:pt>
                <c:pt idx="12">
                  <c:v>0.76463963963963966</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0-2AB3-4895-8AE1-4F4B922154D3}"/>
            </c:ext>
          </c:extLst>
        </c:ser>
        <c:ser>
          <c:idx val="1"/>
          <c:order val="1"/>
          <c:tx>
            <c:strRef>
              <c:f>'最低賃金の格差（÷東京）'!$A$6:$A$6</c:f>
              <c:strCache>
                <c:ptCount val="1"/>
                <c:pt idx="0">
                  <c:v>岩　 手</c:v>
                </c:pt>
              </c:strCache>
            </c:strRef>
          </c:tx>
          <c:spPr>
            <a:ln w="28800">
              <a:solidFill>
                <a:srgbClr val="FFD320"/>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'最低賃金の格差（÷東京）'!$B$6:$S$6</c:f>
              <c:numCache>
                <c:formatCode>0.0%</c:formatCode>
                <c:ptCount val="18"/>
                <c:pt idx="0">
                  <c:v>0.85451977401129942</c:v>
                </c:pt>
                <c:pt idx="1">
                  <c:v>0.85451977401129942</c:v>
                </c:pt>
                <c:pt idx="2">
                  <c:v>0.85352112676056335</c:v>
                </c:pt>
                <c:pt idx="3">
                  <c:v>0.85154061624649857</c:v>
                </c:pt>
                <c:pt idx="4">
                  <c:v>0.84840055632823363</c:v>
                </c:pt>
                <c:pt idx="5">
                  <c:v>0.83761840324763193</c:v>
                </c:pt>
                <c:pt idx="6">
                  <c:v>0.81984334203655351</c:v>
                </c:pt>
                <c:pt idx="7">
                  <c:v>0.79772439949431095</c:v>
                </c:pt>
                <c:pt idx="8">
                  <c:v>0.78440925700365405</c:v>
                </c:pt>
                <c:pt idx="9">
                  <c:v>0.77060931899641572</c:v>
                </c:pt>
                <c:pt idx="10">
                  <c:v>0.76823529411764702</c:v>
                </c:pt>
                <c:pt idx="11">
                  <c:v>0.76524741081703107</c:v>
                </c:pt>
                <c:pt idx="12">
                  <c:v>0.76351351351351349</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1-2AB3-4895-8AE1-4F4B922154D3}"/>
            </c:ext>
          </c:extLst>
        </c:ser>
        <c:ser>
          <c:idx val="2"/>
          <c:order val="2"/>
          <c:tx>
            <c:strRef>
              <c:f>'最低賃金の格差（÷東京）'!$A$8:$A$8</c:f>
              <c:strCache>
                <c:ptCount val="1"/>
                <c:pt idx="0">
                  <c:v>秋　 田</c:v>
                </c:pt>
              </c:strCache>
            </c:strRef>
          </c:tx>
          <c:spPr>
            <a:ln w="28800">
              <a:solidFill>
                <a:srgbClr val="7E0021"/>
              </a:solidFill>
            </a:ln>
          </c:spPr>
          <c:marker>
            <c:symbol val="triang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'最低賃金の格差（÷東京）'!$B$8:$S$8</c:f>
              <c:numCache>
                <c:formatCode>0.0%</c:formatCode>
                <c:ptCount val="18"/>
                <c:pt idx="0">
                  <c:v>0.85451977401129942</c:v>
                </c:pt>
                <c:pt idx="1">
                  <c:v>0.85451977401129942</c:v>
                </c:pt>
                <c:pt idx="2">
                  <c:v>0.85352112676056335</c:v>
                </c:pt>
                <c:pt idx="3">
                  <c:v>0.85154061624649857</c:v>
                </c:pt>
                <c:pt idx="4">
                  <c:v>0.84840055632823363</c:v>
                </c:pt>
                <c:pt idx="5">
                  <c:v>0.83626522327469555</c:v>
                </c:pt>
                <c:pt idx="6">
                  <c:v>0.8211488250652742</c:v>
                </c:pt>
                <c:pt idx="7">
                  <c:v>0.79772439949431095</c:v>
                </c:pt>
                <c:pt idx="8">
                  <c:v>0.7856272838002436</c:v>
                </c:pt>
                <c:pt idx="9">
                  <c:v>0.77299880525686981</c:v>
                </c:pt>
                <c:pt idx="10">
                  <c:v>0.76941176470588235</c:v>
                </c:pt>
                <c:pt idx="11">
                  <c:v>0.76524741081703107</c:v>
                </c:pt>
                <c:pt idx="12">
                  <c:v>0.76463963963963966</c:v>
                </c:pt>
                <c:pt idx="13">
                  <c:v>0.7662624035281147</c:v>
                </c:pt>
                <c:pt idx="14">
                  <c:v>0.76824034334763946</c:v>
                </c:pt>
                <c:pt idx="15">
                  <c:v>0.7703549060542797</c:v>
                </c:pt>
                <c:pt idx="16">
                  <c:v>0.77360406091370559</c:v>
                </c:pt>
                <c:pt idx="17">
                  <c:v>0.77986179664363275</c:v>
                </c:pt>
              </c:numCache>
            </c:numRef>
          </c:val>
          <c:smooth val="0"/>
          <c:extLst>
            <c:ext xmlns:c16="http://schemas.microsoft.com/office/drawing/2014/chart" uri="{C3380CC4-5D6E-409C-BE32-E72D297353CC}">
              <c16:uniqueId val="{00000002-2AB3-4895-8AE1-4F4B922154D3}"/>
            </c:ext>
          </c:extLst>
        </c:ser>
        <c:ser>
          <c:idx val="3"/>
          <c:order val="3"/>
          <c:tx>
            <c:strRef>
              <c:f>'最低賃金の格差（÷東京）'!$A$9:$A$9</c:f>
              <c:strCache>
                <c:ptCount val="1"/>
                <c:pt idx="0">
                  <c:v>山　 形</c:v>
                </c:pt>
              </c:strCache>
            </c:strRef>
          </c:tx>
          <c:spPr>
            <a:ln w="28800">
              <a:solidFill>
                <a:srgbClr val="83CAFF"/>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'最低賃金の格差（÷東京）'!$B$9:$S$9</c:f>
              <c:numCache>
                <c:formatCode>0.0%</c:formatCode>
                <c:ptCount val="18"/>
                <c:pt idx="0">
                  <c:v>0.85451977401129942</c:v>
                </c:pt>
                <c:pt idx="1">
                  <c:v>0.85593220338983056</c:v>
                </c:pt>
                <c:pt idx="2">
                  <c:v>0.8549295774647887</c:v>
                </c:pt>
                <c:pt idx="3">
                  <c:v>0.85434173669467783</c:v>
                </c:pt>
                <c:pt idx="4">
                  <c:v>0.85257301808066754</c:v>
                </c:pt>
                <c:pt idx="5">
                  <c:v>0.83897158322056831</c:v>
                </c:pt>
                <c:pt idx="6">
                  <c:v>0.8211488250652742</c:v>
                </c:pt>
                <c:pt idx="7">
                  <c:v>0.79772439949431095</c:v>
                </c:pt>
                <c:pt idx="8">
                  <c:v>0.7856272838002436</c:v>
                </c:pt>
                <c:pt idx="9">
                  <c:v>0.77299880525686981</c:v>
                </c:pt>
                <c:pt idx="10">
                  <c:v>0.76941176470588235</c:v>
                </c:pt>
                <c:pt idx="11">
                  <c:v>0.76524741081703107</c:v>
                </c:pt>
                <c:pt idx="12">
                  <c:v>0.76576576576576572</c:v>
                </c:pt>
                <c:pt idx="13">
                  <c:v>0.76736493936052919</c:v>
                </c:pt>
                <c:pt idx="14">
                  <c:v>0.76931330472102999</c:v>
                </c:pt>
                <c:pt idx="15">
                  <c:v>0.77139874739039671</c:v>
                </c:pt>
                <c:pt idx="16">
                  <c:v>0.77461928934010149</c:v>
                </c:pt>
                <c:pt idx="17">
                  <c:v>0.77986179664363275</c:v>
                </c:pt>
              </c:numCache>
            </c:numRef>
          </c:val>
          <c:smooth val="0"/>
          <c:extLst>
            <c:ext xmlns:c16="http://schemas.microsoft.com/office/drawing/2014/chart" uri="{C3380CC4-5D6E-409C-BE32-E72D297353CC}">
              <c16:uniqueId val="{00000003-2AB3-4895-8AE1-4F4B922154D3}"/>
            </c:ext>
          </c:extLst>
        </c:ser>
        <c:ser>
          <c:idx val="4"/>
          <c:order val="4"/>
          <c:tx>
            <c:strRef>
              <c:f>'最低賃金の格差（÷東京）'!$A$10:$A$10</c:f>
              <c:strCache>
                <c:ptCount val="1"/>
                <c:pt idx="0">
                  <c:v>福　 島</c:v>
                </c:pt>
              </c:strCache>
            </c:strRef>
          </c:tx>
          <c:spPr>
            <a:ln w="28800">
              <a:solidFill>
                <a:srgbClr val="314004"/>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'最低賃金の格差（÷東京）'!$B$10:$S$10</c:f>
              <c:numCache>
                <c:formatCode>0.0%</c:formatCode>
                <c:ptCount val="18"/>
                <c:pt idx="0">
                  <c:v>0.8615819209039548</c:v>
                </c:pt>
                <c:pt idx="1">
                  <c:v>0.8615819209039548</c:v>
                </c:pt>
                <c:pt idx="2">
                  <c:v>0.8605633802816901</c:v>
                </c:pt>
                <c:pt idx="3">
                  <c:v>0.85994397759103647</c:v>
                </c:pt>
                <c:pt idx="4">
                  <c:v>0.85952712100139084</c:v>
                </c:pt>
                <c:pt idx="5">
                  <c:v>0.85115020297699595</c:v>
                </c:pt>
                <c:pt idx="6">
                  <c:v>0.83681462140992169</c:v>
                </c:pt>
                <c:pt idx="7">
                  <c:v>0.81415929203539827</c:v>
                </c:pt>
                <c:pt idx="8">
                  <c:v>0.80024360535931793</c:v>
                </c:pt>
                <c:pt idx="9">
                  <c:v>0.7861409796893668</c:v>
                </c:pt>
                <c:pt idx="10">
                  <c:v>0.78117647058823525</c:v>
                </c:pt>
                <c:pt idx="11">
                  <c:v>0.77675489067894132</c:v>
                </c:pt>
                <c:pt idx="12">
                  <c:v>0.77590090090090091</c:v>
                </c:pt>
                <c:pt idx="13">
                  <c:v>0.77728776185226023</c:v>
                </c:pt>
                <c:pt idx="14">
                  <c:v>0.77896995708154504</c:v>
                </c:pt>
                <c:pt idx="15">
                  <c:v>0.78079331941544883</c:v>
                </c:pt>
                <c:pt idx="16">
                  <c:v>0.78375634517766501</c:v>
                </c:pt>
                <c:pt idx="17">
                  <c:v>0.78775913129318853</c:v>
                </c:pt>
              </c:numCache>
            </c:numRef>
          </c:val>
          <c:smooth val="0"/>
          <c:extLst>
            <c:ext xmlns:c16="http://schemas.microsoft.com/office/drawing/2014/chart" uri="{C3380CC4-5D6E-409C-BE32-E72D297353CC}">
              <c16:uniqueId val="{00000004-2AB3-4895-8AE1-4F4B922154D3}"/>
            </c:ext>
          </c:extLst>
        </c:ser>
        <c:ser>
          <c:idx val="5"/>
          <c:order val="5"/>
          <c:tx>
            <c:strRef>
              <c:f>'最低賃金の格差（÷東京）'!$A$32:$A$32</c:f>
              <c:strCache>
                <c:ptCount val="1"/>
                <c:pt idx="0">
                  <c:v>奈　 良</c:v>
                </c:pt>
              </c:strCache>
            </c:strRef>
          </c:tx>
          <c:spPr>
            <a:ln w="28800">
              <a:solidFill>
                <a:srgbClr val="7E0021"/>
              </a:solidFill>
            </a:ln>
          </c:spPr>
          <c:marker>
            <c:symbol val="picture"/>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'最低賃金の格差（÷東京）'!$B$32:$S$32</c:f>
              <c:numCache>
                <c:formatCode>0.0%</c:formatCode>
                <c:ptCount val="18"/>
                <c:pt idx="0">
                  <c:v>0.91384180790960456</c:v>
                </c:pt>
                <c:pt idx="1">
                  <c:v>0.91384180790960456</c:v>
                </c:pt>
                <c:pt idx="2">
                  <c:v>0.91267605633802817</c:v>
                </c:pt>
                <c:pt idx="3">
                  <c:v>0.91316526610644255</c:v>
                </c:pt>
                <c:pt idx="4">
                  <c:v>0.91237830319888735</c:v>
                </c:pt>
                <c:pt idx="5">
                  <c:v>0.90257104194857918</c:v>
                </c:pt>
                <c:pt idx="6">
                  <c:v>0.88511749347258484</c:v>
                </c:pt>
                <c:pt idx="7">
                  <c:v>0.8584070796460177</c:v>
                </c:pt>
                <c:pt idx="8">
                  <c:v>0.8416565164433617</c:v>
                </c:pt>
                <c:pt idx="9">
                  <c:v>0.82795698924731187</c:v>
                </c:pt>
                <c:pt idx="10">
                  <c:v>0.82235294117647062</c:v>
                </c:pt>
                <c:pt idx="11">
                  <c:v>0.81703107019562715</c:v>
                </c:pt>
                <c:pt idx="12">
                  <c:v>0.81531531531531531</c:v>
                </c:pt>
                <c:pt idx="13">
                  <c:v>0.81587651598676958</c:v>
                </c:pt>
                <c:pt idx="14">
                  <c:v>0.81759656652360513</c:v>
                </c:pt>
                <c:pt idx="15">
                  <c:v>0.82045929018789143</c:v>
                </c:pt>
                <c:pt idx="16">
                  <c:v>0.82335025380710658</c:v>
                </c:pt>
                <c:pt idx="17">
                  <c:v>0.82625863770977293</c:v>
                </c:pt>
              </c:numCache>
            </c:numRef>
          </c:val>
          <c:smooth val="0"/>
          <c:extLst>
            <c:ext xmlns:c16="http://schemas.microsoft.com/office/drawing/2014/chart" uri="{C3380CC4-5D6E-409C-BE32-E72D297353CC}">
              <c16:uniqueId val="{00000005-2AB3-4895-8AE1-4F4B922154D3}"/>
            </c:ext>
          </c:extLst>
        </c:ser>
        <c:ser>
          <c:idx val="6"/>
          <c:order val="6"/>
          <c:tx>
            <c:strRef>
              <c:f>'最低賃金の格差（÷東京）'!$A$33:$A$33</c:f>
              <c:strCache>
                <c:ptCount val="1"/>
                <c:pt idx="0">
                  <c:v>和歌山</c:v>
                </c:pt>
              </c:strCache>
            </c:strRef>
          </c:tx>
          <c:spPr>
            <a:ln w="28800">
              <a:solidFill>
                <a:srgbClr val="0000FF"/>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'最低賃金の格差（÷東京）'!$B$33:$S$33</c:f>
              <c:numCache>
                <c:formatCode>0.0%</c:formatCode>
                <c:ptCount val="18"/>
                <c:pt idx="0">
                  <c:v>0.91101694915254239</c:v>
                </c:pt>
                <c:pt idx="1">
                  <c:v>0.91101694915254239</c:v>
                </c:pt>
                <c:pt idx="2">
                  <c:v>0.90845070422535212</c:v>
                </c:pt>
                <c:pt idx="3">
                  <c:v>0.90896358543417366</c:v>
                </c:pt>
                <c:pt idx="4">
                  <c:v>0.90681502086230881</c:v>
                </c:pt>
                <c:pt idx="5">
                  <c:v>0.89580514208389717</c:v>
                </c:pt>
                <c:pt idx="6">
                  <c:v>0.87859007832898173</c:v>
                </c:pt>
                <c:pt idx="7">
                  <c:v>0.85208596713021489</c:v>
                </c:pt>
                <c:pt idx="8">
                  <c:v>0.83313032886723504</c:v>
                </c:pt>
                <c:pt idx="9">
                  <c:v>0.81839904420549581</c:v>
                </c:pt>
                <c:pt idx="10">
                  <c:v>0.81176470588235294</c:v>
                </c:pt>
                <c:pt idx="11">
                  <c:v>0.80667433831990798</c:v>
                </c:pt>
                <c:pt idx="12">
                  <c:v>0.80518018018018023</c:v>
                </c:pt>
                <c:pt idx="13">
                  <c:v>0.80595369349503854</c:v>
                </c:pt>
                <c:pt idx="14">
                  <c:v>0.80793991416309008</c:v>
                </c:pt>
                <c:pt idx="15">
                  <c:v>0.8110647181628392</c:v>
                </c:pt>
                <c:pt idx="16">
                  <c:v>0.81522842639593907</c:v>
                </c:pt>
                <c:pt idx="17">
                  <c:v>0.81934846989141163</c:v>
                </c:pt>
              </c:numCache>
            </c:numRef>
          </c:val>
          <c:smooth val="0"/>
          <c:extLst>
            <c:ext xmlns:c16="http://schemas.microsoft.com/office/drawing/2014/chart" uri="{C3380CC4-5D6E-409C-BE32-E72D297353CC}">
              <c16:uniqueId val="{00000006-2AB3-4895-8AE1-4F4B922154D3}"/>
            </c:ext>
          </c:extLst>
        </c:ser>
        <c:ser>
          <c:idx val="7"/>
          <c:order val="7"/>
          <c:tx>
            <c:strRef>
              <c:f>'最低賃金の格差（÷東京）'!$A$34:$A$34</c:f>
              <c:strCache>
                <c:ptCount val="1"/>
                <c:pt idx="0">
                  <c:v>鳥　 取</c:v>
                </c:pt>
              </c:strCache>
            </c:strRef>
          </c:tx>
          <c:spPr>
            <a:ln w="28800">
              <a:solidFill>
                <a:srgbClr val="314004"/>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'最低賃金の格差（÷東京）'!$B$34:$S$34</c:f>
              <c:numCache>
                <c:formatCode>0.0%</c:formatCode>
                <c:ptCount val="18"/>
                <c:pt idx="0">
                  <c:v>0.8615819209039548</c:v>
                </c:pt>
                <c:pt idx="1">
                  <c:v>0.8615819209039548</c:v>
                </c:pt>
                <c:pt idx="2">
                  <c:v>0.8605633802816901</c:v>
                </c:pt>
                <c:pt idx="3">
                  <c:v>0.8571428571428571</c:v>
                </c:pt>
                <c:pt idx="4">
                  <c:v>0.85396383866481229</c:v>
                </c:pt>
                <c:pt idx="5">
                  <c:v>0.84032476319350469</c:v>
                </c:pt>
                <c:pt idx="6">
                  <c:v>0.8211488250652742</c:v>
                </c:pt>
                <c:pt idx="7">
                  <c:v>0.79646017699115046</c:v>
                </c:pt>
                <c:pt idx="8">
                  <c:v>0.78197320341047505</c:v>
                </c:pt>
                <c:pt idx="9">
                  <c:v>0.77180406212664276</c:v>
                </c:pt>
                <c:pt idx="10">
                  <c:v>0.76823529411764702</c:v>
                </c:pt>
                <c:pt idx="11">
                  <c:v>0.7640966628308401</c:v>
                </c:pt>
                <c:pt idx="12">
                  <c:v>0.76238738738738743</c:v>
                </c:pt>
                <c:pt idx="13">
                  <c:v>0.7640573318632855</c:v>
                </c:pt>
                <c:pt idx="14">
                  <c:v>0.76716738197424894</c:v>
                </c:pt>
                <c:pt idx="15">
                  <c:v>0.7703549060542797</c:v>
                </c:pt>
                <c:pt idx="16">
                  <c:v>0.77360406091370559</c:v>
                </c:pt>
                <c:pt idx="17">
                  <c:v>0.77986179664363275</c:v>
                </c:pt>
              </c:numCache>
            </c:numRef>
          </c:val>
          <c:smooth val="0"/>
          <c:extLst>
            <c:ext xmlns:c16="http://schemas.microsoft.com/office/drawing/2014/chart" uri="{C3380CC4-5D6E-409C-BE32-E72D297353CC}">
              <c16:uniqueId val="{00000007-2AB3-4895-8AE1-4F4B922154D3}"/>
            </c:ext>
          </c:extLst>
        </c:ser>
        <c:ser>
          <c:idx val="8"/>
          <c:order val="8"/>
          <c:tx>
            <c:strRef>
              <c:f>'最低賃金の格差（÷東京）'!$A$35:$A$35</c:f>
              <c:strCache>
                <c:ptCount val="1"/>
                <c:pt idx="0">
                  <c:v>島　 根</c:v>
                </c:pt>
              </c:strCache>
            </c:strRef>
          </c:tx>
          <c:spPr>
            <a:ln w="28800">
              <a:solidFill>
                <a:srgbClr val="AECF00"/>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'最低賃金の格差（÷東京）'!$B$35:$S$35</c:f>
              <c:numCache>
                <c:formatCode>0.0%</c:formatCode>
                <c:ptCount val="18"/>
                <c:pt idx="0">
                  <c:v>0.86016949152542377</c:v>
                </c:pt>
                <c:pt idx="1">
                  <c:v>0.86016949152542377</c:v>
                </c:pt>
                <c:pt idx="2">
                  <c:v>0.85915492957746475</c:v>
                </c:pt>
                <c:pt idx="3">
                  <c:v>0.8571428571428571</c:v>
                </c:pt>
                <c:pt idx="4">
                  <c:v>0.85396383866481229</c:v>
                </c:pt>
                <c:pt idx="5">
                  <c:v>0.84032476319350469</c:v>
                </c:pt>
                <c:pt idx="6">
                  <c:v>0.8211488250652742</c:v>
                </c:pt>
                <c:pt idx="7">
                  <c:v>0.79646017699115046</c:v>
                </c:pt>
                <c:pt idx="8">
                  <c:v>0.78197320341047505</c:v>
                </c:pt>
                <c:pt idx="9">
                  <c:v>0.77180406212664276</c:v>
                </c:pt>
                <c:pt idx="10">
                  <c:v>0.76705882352941179</c:v>
                </c:pt>
                <c:pt idx="11">
                  <c:v>0.7640966628308401</c:v>
                </c:pt>
                <c:pt idx="12">
                  <c:v>0.76463963963963966</c:v>
                </c:pt>
                <c:pt idx="13">
                  <c:v>0.76736493936052919</c:v>
                </c:pt>
                <c:pt idx="14">
                  <c:v>0.77038626609442062</c:v>
                </c:pt>
                <c:pt idx="15">
                  <c:v>0.77244258872651361</c:v>
                </c:pt>
                <c:pt idx="16">
                  <c:v>0.7756345177664975</c:v>
                </c:pt>
                <c:pt idx="17">
                  <c:v>0.77986179664363275</c:v>
                </c:pt>
              </c:numCache>
            </c:numRef>
          </c:val>
          <c:smooth val="0"/>
          <c:extLst>
            <c:ext xmlns:c16="http://schemas.microsoft.com/office/drawing/2014/chart" uri="{C3380CC4-5D6E-409C-BE32-E72D297353CC}">
              <c16:uniqueId val="{00000008-2AB3-4895-8AE1-4F4B922154D3}"/>
            </c:ext>
          </c:extLst>
        </c:ser>
        <c:ser>
          <c:idx val="9"/>
          <c:order val="9"/>
          <c:tx>
            <c:strRef>
              <c:f>'最低賃金の格差（÷東京）'!$A$41:$A$41</c:f>
              <c:strCache>
                <c:ptCount val="1"/>
                <c:pt idx="0">
                  <c:v>愛　 媛</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'最低賃金の格差（÷東京）'!$B$41:$S$41</c:f>
              <c:numCache>
                <c:formatCode>0.0%</c:formatCode>
                <c:ptCount val="18"/>
                <c:pt idx="0">
                  <c:v>0.86299435028248583</c:v>
                </c:pt>
                <c:pt idx="1">
                  <c:v>0.86299435028248583</c:v>
                </c:pt>
                <c:pt idx="2">
                  <c:v>0.86197183098591545</c:v>
                </c:pt>
                <c:pt idx="3">
                  <c:v>0.85994397759103647</c:v>
                </c:pt>
                <c:pt idx="4">
                  <c:v>0.85674547983310156</c:v>
                </c:pt>
                <c:pt idx="5">
                  <c:v>0.84303112313937756</c:v>
                </c:pt>
                <c:pt idx="6">
                  <c:v>0.82375979112271536</c:v>
                </c:pt>
                <c:pt idx="7">
                  <c:v>0.79898862199747156</c:v>
                </c:pt>
                <c:pt idx="8">
                  <c:v>0.78440925700365405</c:v>
                </c:pt>
                <c:pt idx="9">
                  <c:v>0.77299880525686981</c:v>
                </c:pt>
                <c:pt idx="10">
                  <c:v>0.76941176470588235</c:v>
                </c:pt>
                <c:pt idx="11">
                  <c:v>0.76639815880322204</c:v>
                </c:pt>
                <c:pt idx="12">
                  <c:v>0.76576576576576572</c:v>
                </c:pt>
                <c:pt idx="13">
                  <c:v>0.76736493936052919</c:v>
                </c:pt>
                <c:pt idx="14">
                  <c:v>0.76931330472102999</c:v>
                </c:pt>
                <c:pt idx="15">
                  <c:v>0.7703549060542797</c:v>
                </c:pt>
                <c:pt idx="16">
                  <c:v>0.7756345177664975</c:v>
                </c:pt>
                <c:pt idx="17">
                  <c:v>0.77986179664363275</c:v>
                </c:pt>
              </c:numCache>
            </c:numRef>
          </c:val>
          <c:smooth val="0"/>
          <c:extLst>
            <c:ext xmlns:c16="http://schemas.microsoft.com/office/drawing/2014/chart" uri="{C3380CC4-5D6E-409C-BE32-E72D297353CC}">
              <c16:uniqueId val="{00000009-2AB3-4895-8AE1-4F4B922154D3}"/>
            </c:ext>
          </c:extLst>
        </c:ser>
        <c:ser>
          <c:idx val="10"/>
          <c:order val="10"/>
          <c:tx>
            <c:strRef>
              <c:f>'最低賃金の格差（÷東京）'!$A$42:$A$42</c:f>
              <c:strCache>
                <c:ptCount val="1"/>
                <c:pt idx="0">
                  <c:v>高　 知</c:v>
                </c:pt>
              </c:strCache>
            </c:strRef>
          </c:tx>
          <c:spPr>
            <a:ln w="28800">
              <a:solidFill>
                <a:srgbClr val="FFD320"/>
              </a:solidFill>
            </a:ln>
          </c:spPr>
          <c:marker>
            <c:symbol val="circl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'最低賃金の格差（÷東京）'!$B$42:$S$42</c:f>
              <c:numCache>
                <c:formatCode>0.0%</c:formatCode>
                <c:ptCount val="18"/>
                <c:pt idx="0">
                  <c:v>0.86299435028248583</c:v>
                </c:pt>
                <c:pt idx="1">
                  <c:v>0.86299435028248583</c:v>
                </c:pt>
                <c:pt idx="2">
                  <c:v>0.8605633802816901</c:v>
                </c:pt>
                <c:pt idx="3">
                  <c:v>0.85854341736694673</c:v>
                </c:pt>
                <c:pt idx="4">
                  <c:v>0.85535465924895693</c:v>
                </c:pt>
                <c:pt idx="5">
                  <c:v>0.84167794316644118</c:v>
                </c:pt>
                <c:pt idx="6">
                  <c:v>0.82245430809399478</c:v>
                </c:pt>
                <c:pt idx="7">
                  <c:v>0.79772439949431095</c:v>
                </c:pt>
                <c:pt idx="8">
                  <c:v>0.78197320341047505</c:v>
                </c:pt>
                <c:pt idx="9">
                  <c:v>0.77060931899641572</c:v>
                </c:pt>
                <c:pt idx="10">
                  <c:v>0.76705882352941179</c:v>
                </c:pt>
                <c:pt idx="11">
                  <c:v>0.7640966628308401</c:v>
                </c:pt>
                <c:pt idx="12">
                  <c:v>0.76238738738738743</c:v>
                </c:pt>
                <c:pt idx="13">
                  <c:v>0.7640573318632855</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A-2AB3-4895-8AE1-4F4B922154D3}"/>
            </c:ext>
          </c:extLst>
        </c:ser>
        <c:ser>
          <c:idx val="11"/>
          <c:order val="11"/>
          <c:tx>
            <c:strRef>
              <c:f>'最低賃金の格差（÷東京）'!$A$44:$A$44</c:f>
              <c:strCache>
                <c:ptCount val="1"/>
                <c:pt idx="0">
                  <c:v>佐　 賀</c:v>
                </c:pt>
              </c:strCache>
            </c:strRef>
          </c:tx>
          <c:spPr>
            <a:ln w="28800">
              <a:solidFill>
                <a:srgbClr val="7E0021"/>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'最低賃金の格差（÷東京）'!$B$44:$S$44</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0.81984334203655351</c:v>
                </c:pt>
                <c:pt idx="7">
                  <c:v>0.79519595448798985</c:v>
                </c:pt>
                <c:pt idx="8">
                  <c:v>0.78197320341047505</c:v>
                </c:pt>
                <c:pt idx="9">
                  <c:v>0.77180406212664276</c:v>
                </c:pt>
                <c:pt idx="10">
                  <c:v>0.76823529411764702</c:v>
                </c:pt>
                <c:pt idx="11">
                  <c:v>0.7640966628308401</c:v>
                </c:pt>
                <c:pt idx="12">
                  <c:v>0.76351351351351349</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B-2AB3-4895-8AE1-4F4B922154D3}"/>
            </c:ext>
          </c:extLst>
        </c:ser>
        <c:ser>
          <c:idx val="12"/>
          <c:order val="12"/>
          <c:tx>
            <c:strRef>
              <c:f>'最低賃金の格差（÷東京）'!$A$45:$A$45</c:f>
              <c:strCache>
                <c:ptCount val="1"/>
                <c:pt idx="0">
                  <c:v>長　 崎</c:v>
                </c:pt>
              </c:strCache>
            </c:strRef>
          </c:tx>
          <c:spPr>
            <a:ln w="28800">
              <a:solidFill>
                <a:srgbClr val="83CAFF"/>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'最低賃金の格差（÷東京）'!$B$45:$S$45</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0.81984334203655351</c:v>
                </c:pt>
                <c:pt idx="7">
                  <c:v>0.79519595448798985</c:v>
                </c:pt>
                <c:pt idx="8">
                  <c:v>0.78197320341047505</c:v>
                </c:pt>
                <c:pt idx="9">
                  <c:v>0.77180406212664276</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C-2AB3-4895-8AE1-4F4B922154D3}"/>
            </c:ext>
          </c:extLst>
        </c:ser>
        <c:ser>
          <c:idx val="13"/>
          <c:order val="13"/>
          <c:tx>
            <c:strRef>
              <c:f>'最低賃金の格差（÷東京）'!$A$46:$A$46</c:f>
              <c:strCache>
                <c:ptCount val="1"/>
                <c:pt idx="0">
                  <c:v>熊　 本</c:v>
                </c:pt>
              </c:strCache>
            </c:strRef>
          </c:tx>
          <c:spPr>
            <a:ln w="28800">
              <a:solidFill>
                <a:srgbClr val="314004"/>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'最低賃金の格差（÷東京）'!$B$46:$S$46</c:f>
              <c:numCache>
                <c:formatCode>0.0%</c:formatCode>
                <c:ptCount val="18"/>
                <c:pt idx="0">
                  <c:v>0.85593220338983056</c:v>
                </c:pt>
                <c:pt idx="1">
                  <c:v>0.85593220338983056</c:v>
                </c:pt>
                <c:pt idx="2">
                  <c:v>0.8549295774647887</c:v>
                </c:pt>
                <c:pt idx="3">
                  <c:v>0.8529411764705882</c:v>
                </c:pt>
                <c:pt idx="4">
                  <c:v>0.85118219749652291</c:v>
                </c:pt>
                <c:pt idx="5">
                  <c:v>0.83897158322056831</c:v>
                </c:pt>
                <c:pt idx="6">
                  <c:v>0.81984334203655351</c:v>
                </c:pt>
                <c:pt idx="7">
                  <c:v>0.79646017699115046</c:v>
                </c:pt>
                <c:pt idx="8">
                  <c:v>0.7831912302070646</c:v>
                </c:pt>
                <c:pt idx="9">
                  <c:v>0.77299880525686981</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D-2AB3-4895-8AE1-4F4B922154D3}"/>
            </c:ext>
          </c:extLst>
        </c:ser>
        <c:ser>
          <c:idx val="14"/>
          <c:order val="14"/>
          <c:tx>
            <c:strRef>
              <c:f>'最低賃金の格差（÷東京）'!$A$47:$A$47</c:f>
              <c:strCache>
                <c:ptCount val="1"/>
                <c:pt idx="0">
                  <c:v>大　 分</c:v>
                </c:pt>
              </c:strCache>
            </c:strRef>
          </c:tx>
          <c:spPr>
            <a:ln w="28800">
              <a:solidFill>
                <a:srgbClr val="AECF00"/>
              </a:solidFill>
            </a:ln>
          </c:spPr>
          <c:marker>
            <c:symbol val="dash"/>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'最低賃金の格差（÷東京）'!$B$47:$S$47</c:f>
              <c:numCache>
                <c:formatCode>0.0%</c:formatCode>
                <c:ptCount val="18"/>
                <c:pt idx="0">
                  <c:v>0.85593220338983056</c:v>
                </c:pt>
                <c:pt idx="1">
                  <c:v>0.85593220338983056</c:v>
                </c:pt>
                <c:pt idx="2">
                  <c:v>0.8549295774647887</c:v>
                </c:pt>
                <c:pt idx="3">
                  <c:v>0.85434173669467783</c:v>
                </c:pt>
                <c:pt idx="4">
                  <c:v>0.85257301808066754</c:v>
                </c:pt>
                <c:pt idx="5">
                  <c:v>0.83897158322056831</c:v>
                </c:pt>
                <c:pt idx="6">
                  <c:v>0.82245430809399478</c:v>
                </c:pt>
                <c:pt idx="7">
                  <c:v>0.79772439949431095</c:v>
                </c:pt>
                <c:pt idx="8">
                  <c:v>0.7831912302070646</c:v>
                </c:pt>
                <c:pt idx="9">
                  <c:v>0.77299880525686981</c:v>
                </c:pt>
                <c:pt idx="10">
                  <c:v>0.76823529411764702</c:v>
                </c:pt>
                <c:pt idx="11">
                  <c:v>0.7640966628308401</c:v>
                </c:pt>
                <c:pt idx="12">
                  <c:v>0.76238738738738743</c:v>
                </c:pt>
                <c:pt idx="13">
                  <c:v>0.7651598676957001</c:v>
                </c:pt>
                <c:pt idx="14">
                  <c:v>0.76716738197424894</c:v>
                </c:pt>
                <c:pt idx="15">
                  <c:v>0.7693110647181628</c:v>
                </c:pt>
                <c:pt idx="16">
                  <c:v>0.77360406091370559</c:v>
                </c:pt>
                <c:pt idx="17">
                  <c:v>0.77986179664363275</c:v>
                </c:pt>
              </c:numCache>
            </c:numRef>
          </c:val>
          <c:smooth val="0"/>
          <c:extLst>
            <c:ext xmlns:c16="http://schemas.microsoft.com/office/drawing/2014/chart" uri="{C3380CC4-5D6E-409C-BE32-E72D297353CC}">
              <c16:uniqueId val="{0000000E-2AB3-4895-8AE1-4F4B922154D3}"/>
            </c:ext>
          </c:extLst>
        </c:ser>
        <c:ser>
          <c:idx val="15"/>
          <c:order val="15"/>
          <c:tx>
            <c:strRef>
              <c:f>'最低賃金の格差（÷東京）'!$A$48:$A$48</c:f>
              <c:strCache>
                <c:ptCount val="1"/>
                <c:pt idx="0">
                  <c:v>宮 　崎</c:v>
                </c:pt>
              </c:strCache>
            </c:strRef>
          </c:tx>
          <c:spPr>
            <a:ln w="28800">
              <a:solidFill>
                <a:srgbClr val="4B1F6F"/>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'最低賃金の格差（÷東京）'!$B$48:$S$48</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0.81853785900783294</c:v>
                </c:pt>
                <c:pt idx="7">
                  <c:v>0.79519595448798985</c:v>
                </c:pt>
                <c:pt idx="8">
                  <c:v>0.78197320341047505</c:v>
                </c:pt>
                <c:pt idx="9">
                  <c:v>0.77180406212664276</c:v>
                </c:pt>
                <c:pt idx="10">
                  <c:v>0.76823529411764702</c:v>
                </c:pt>
                <c:pt idx="11">
                  <c:v>0.7640966628308401</c:v>
                </c:pt>
                <c:pt idx="12">
                  <c:v>0.76238738738738743</c:v>
                </c:pt>
                <c:pt idx="13">
                  <c:v>0.7640573318632855</c:v>
                </c:pt>
                <c:pt idx="14">
                  <c:v>0.76609442060085842</c:v>
                </c:pt>
                <c:pt idx="15">
                  <c:v>0.7693110647181628</c:v>
                </c:pt>
                <c:pt idx="16">
                  <c:v>0.77360406091370559</c:v>
                </c:pt>
                <c:pt idx="17">
                  <c:v>0.77986179664363275</c:v>
                </c:pt>
              </c:numCache>
            </c:numRef>
          </c:val>
          <c:smooth val="0"/>
          <c:extLst>
            <c:ext xmlns:c16="http://schemas.microsoft.com/office/drawing/2014/chart" uri="{C3380CC4-5D6E-409C-BE32-E72D297353CC}">
              <c16:uniqueId val="{0000000F-2AB3-4895-8AE1-4F4B922154D3}"/>
            </c:ext>
          </c:extLst>
        </c:ser>
        <c:ser>
          <c:idx val="16"/>
          <c:order val="16"/>
          <c:tx>
            <c:strRef>
              <c:f>'最低賃金の格差（÷東京）'!$A$49:$A$49</c:f>
              <c:strCache>
                <c:ptCount val="1"/>
                <c:pt idx="0">
                  <c:v>鹿児島</c:v>
                </c:pt>
              </c:strCache>
            </c:strRef>
          </c:tx>
          <c:spPr>
            <a:ln w="28800">
              <a:solidFill>
                <a:srgbClr val="FF950E"/>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'最低賃金の格差（÷東京）'!$B$49:$S$49</c:f>
              <c:numCache>
                <c:formatCode>0.0%</c:formatCode>
                <c:ptCount val="18"/>
                <c:pt idx="0">
                  <c:v>0.85451977401129942</c:v>
                </c:pt>
                <c:pt idx="1">
                  <c:v>0.85451977401129942</c:v>
                </c:pt>
                <c:pt idx="2">
                  <c:v>0.85352112676056335</c:v>
                </c:pt>
                <c:pt idx="3">
                  <c:v>0.85154061624649857</c:v>
                </c:pt>
                <c:pt idx="4">
                  <c:v>0.84979137691237827</c:v>
                </c:pt>
                <c:pt idx="5">
                  <c:v>0.83761840324763193</c:v>
                </c:pt>
                <c:pt idx="6">
                  <c:v>0.81853785900783294</c:v>
                </c:pt>
                <c:pt idx="7">
                  <c:v>0.79646017699115046</c:v>
                </c:pt>
                <c:pt idx="8">
                  <c:v>0.78197320341047505</c:v>
                </c:pt>
                <c:pt idx="9">
                  <c:v>0.77299880525686981</c:v>
                </c:pt>
                <c:pt idx="10">
                  <c:v>0.76941176470588235</c:v>
                </c:pt>
                <c:pt idx="11">
                  <c:v>0.76524741081703107</c:v>
                </c:pt>
                <c:pt idx="12">
                  <c:v>0.76351351351351349</c:v>
                </c:pt>
                <c:pt idx="13">
                  <c:v>0.7651598676957001</c:v>
                </c:pt>
                <c:pt idx="14">
                  <c:v>0.76716738197424894</c:v>
                </c:pt>
                <c:pt idx="15">
                  <c:v>0.7693110647181628</c:v>
                </c:pt>
                <c:pt idx="16">
                  <c:v>0.7725888324873097</c:v>
                </c:pt>
                <c:pt idx="17">
                  <c:v>0.77986179664363275</c:v>
                </c:pt>
              </c:numCache>
            </c:numRef>
          </c:val>
          <c:smooth val="0"/>
          <c:extLst>
            <c:ext xmlns:c16="http://schemas.microsoft.com/office/drawing/2014/chart" uri="{C3380CC4-5D6E-409C-BE32-E72D297353CC}">
              <c16:uniqueId val="{00000010-2AB3-4895-8AE1-4F4B922154D3}"/>
            </c:ext>
          </c:extLst>
        </c:ser>
        <c:ser>
          <c:idx val="17"/>
          <c:order val="17"/>
          <c:tx>
            <c:strRef>
              <c:f>'最低賃金の格差（÷東京）'!$A$50:$A$50</c:f>
              <c:strCache>
                <c:ptCount val="1"/>
                <c:pt idx="0">
                  <c:v>沖　 縄</c:v>
                </c:pt>
              </c:strCache>
            </c:strRef>
          </c:tx>
          <c:spPr>
            <a:ln w="28800">
              <a:solidFill>
                <a:srgbClr val="C5000B"/>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'最低賃金の格差（÷東京）'!$B$50:$S$50</c:f>
              <c:numCache>
                <c:formatCode>0.0%</c:formatCode>
                <c:ptCount val="18"/>
                <c:pt idx="0">
                  <c:v>0.85310734463276838</c:v>
                </c:pt>
                <c:pt idx="1">
                  <c:v>0.85451977401129942</c:v>
                </c:pt>
                <c:pt idx="2">
                  <c:v>0.85352112676056335</c:v>
                </c:pt>
                <c:pt idx="3">
                  <c:v>0.85154061624649857</c:v>
                </c:pt>
                <c:pt idx="4">
                  <c:v>0.84840055632823363</c:v>
                </c:pt>
                <c:pt idx="5">
                  <c:v>0.83626522327469555</c:v>
                </c:pt>
                <c:pt idx="6">
                  <c:v>0.81853785900783294</c:v>
                </c:pt>
                <c:pt idx="7">
                  <c:v>0.79519595448798985</c:v>
                </c:pt>
                <c:pt idx="8">
                  <c:v>0.78197320341047505</c:v>
                </c:pt>
                <c:pt idx="9">
                  <c:v>0.77060931899641572</c:v>
                </c:pt>
                <c:pt idx="10">
                  <c:v>0.76823529411764702</c:v>
                </c:pt>
                <c:pt idx="11">
                  <c:v>0.7640966628308401</c:v>
                </c:pt>
                <c:pt idx="12">
                  <c:v>0.76238738738738743</c:v>
                </c:pt>
                <c:pt idx="13">
                  <c:v>0.7651598676957001</c:v>
                </c:pt>
                <c:pt idx="14">
                  <c:v>0.76609442060085842</c:v>
                </c:pt>
                <c:pt idx="15">
                  <c:v>0.7693110647181628</c:v>
                </c:pt>
                <c:pt idx="16">
                  <c:v>0.77360406091370559</c:v>
                </c:pt>
                <c:pt idx="17">
                  <c:v>0.77986179664363275</c:v>
                </c:pt>
              </c:numCache>
            </c:numRef>
          </c:val>
          <c:smooth val="0"/>
          <c:extLst>
            <c:ext xmlns:c16="http://schemas.microsoft.com/office/drawing/2014/chart" uri="{C3380CC4-5D6E-409C-BE32-E72D297353CC}">
              <c16:uniqueId val="{00000011-2AB3-4895-8AE1-4F4B922154D3}"/>
            </c:ext>
          </c:extLst>
        </c:ser>
        <c:dLbls>
          <c:showLegendKey val="0"/>
          <c:showVal val="0"/>
          <c:showCatName val="0"/>
          <c:showSerName val="0"/>
          <c:showPercent val="0"/>
          <c:showBubbleSize val="0"/>
        </c:dLbls>
        <c:marker val="1"/>
        <c:smooth val="0"/>
        <c:axId val="814869087"/>
        <c:axId val="814863263"/>
      </c:lineChart>
      <c:valAx>
        <c:axId val="814863263"/>
        <c:scaling>
          <c:orientation val="minMax"/>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814869087"/>
        <c:crossesAt val="1"/>
        <c:crossBetween val="between"/>
      </c:valAx>
      <c:catAx>
        <c:axId val="814869087"/>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14863263"/>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title>
      <c:tx>
        <c:rich>
          <a:bodyPr/>
          <a:lstStyle/>
          <a:p>
            <a:pPr>
              <a:defRPr sz="1300" b="0"/>
            </a:pPr>
            <a:r>
              <a:rPr lang="ja-JP" altLang="en-US"/>
              <a:t>主要都道府県の最低賃金推移（東京比）</a:t>
            </a:r>
          </a:p>
        </c:rich>
      </c:tx>
      <c:overlay val="0"/>
    </c:title>
    <c:autoTitleDeleted val="0"/>
    <c:plotArea>
      <c:layout>
        <c:manualLayout>
          <c:xMode val="edge"/>
          <c:yMode val="edge"/>
          <c:x val="2.6909722222222224E-2"/>
          <c:y val="9.0954192161402353E-2"/>
          <c:w val="0.8100405092592593"/>
          <c:h val="0.88895319993385147"/>
        </c:manualLayout>
      </c:layout>
      <c:lineChart>
        <c:grouping val="standard"/>
        <c:varyColors val="0"/>
        <c:ser>
          <c:idx val="0"/>
          <c:order val="0"/>
          <c:tx>
            <c:strRef>
              <c:f>'最低賃金の格差（÷東京）'!$A$4:$A$4</c:f>
              <c:strCache>
                <c:ptCount val="1"/>
                <c:pt idx="0">
                  <c:v>北海道</c:v>
                </c:pt>
              </c:strCache>
            </c:strRef>
          </c:tx>
          <c:spPr>
            <a:ln w="28800">
              <a:solidFill>
                <a:srgbClr val="FF420E"/>
              </a:solidFill>
            </a:ln>
          </c:spPr>
          <c:marker>
            <c:symbol val="diamond"/>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'最低賃金の格差（÷東京）'!$B$4:$S$4</c:f>
              <c:numCache>
                <c:formatCode>0.0%</c:formatCode>
                <c:ptCount val="18"/>
                <c:pt idx="0">
                  <c:v>0.89971751412429379</c:v>
                </c:pt>
                <c:pt idx="1">
                  <c:v>0.89971751412429379</c:v>
                </c:pt>
                <c:pt idx="2">
                  <c:v>0.89859154929577467</c:v>
                </c:pt>
                <c:pt idx="3">
                  <c:v>0.89775910364145661</c:v>
                </c:pt>
                <c:pt idx="4">
                  <c:v>0.89568845618915161</c:v>
                </c:pt>
                <c:pt idx="5">
                  <c:v>0.8849797023004059</c:v>
                </c:pt>
                <c:pt idx="6">
                  <c:v>0.87075718015665793</c:v>
                </c:pt>
                <c:pt idx="7">
                  <c:v>0.8571428571428571</c:v>
                </c:pt>
                <c:pt idx="8">
                  <c:v>0.8416565164433617</c:v>
                </c:pt>
                <c:pt idx="9">
                  <c:v>0.8422939068100358</c:v>
                </c:pt>
                <c:pt idx="10">
                  <c:v>0.84588235294117642</c:v>
                </c:pt>
                <c:pt idx="11">
                  <c:v>0.84464902186421176</c:v>
                </c:pt>
                <c:pt idx="12">
                  <c:v>0.84234234234234229</c:v>
                </c:pt>
                <c:pt idx="13">
                  <c:v>0.8423373759647188</c:v>
                </c:pt>
                <c:pt idx="14">
                  <c:v>0.8433476394849786</c:v>
                </c:pt>
                <c:pt idx="15">
                  <c:v>0.8455114822546973</c:v>
                </c:pt>
                <c:pt idx="16">
                  <c:v>0.84771573604060912</c:v>
                </c:pt>
                <c:pt idx="17">
                  <c:v>0.84995064165844025</c:v>
                </c:pt>
              </c:numCache>
            </c:numRef>
          </c:val>
          <c:smooth val="0"/>
          <c:extLst>
            <c:ext xmlns:c16="http://schemas.microsoft.com/office/drawing/2014/chart" uri="{C3380CC4-5D6E-409C-BE32-E72D297353CC}">
              <c16:uniqueId val="{00000000-A678-4DF0-AC7F-486319FD214A}"/>
            </c:ext>
          </c:extLst>
        </c:ser>
        <c:ser>
          <c:idx val="1"/>
          <c:order val="1"/>
          <c:tx>
            <c:strRef>
              <c:f>'最低賃金の格差（÷東京）'!$A$7:$A$7</c:f>
              <c:strCache>
                <c:ptCount val="1"/>
                <c:pt idx="0">
                  <c:v>宮　 城</c:v>
                </c:pt>
              </c:strCache>
            </c:strRef>
          </c:tx>
          <c:spPr>
            <a:ln w="28800">
              <a:solidFill>
                <a:srgbClr val="83CAFF"/>
              </a:solidFill>
            </a:ln>
          </c:spPr>
          <c:marker>
            <c:symbol val="square"/>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'最低賃金の格差（÷東京）'!$B$7:$S$7</c:f>
              <c:numCache>
                <c:formatCode>0.0%</c:formatCode>
                <c:ptCount val="18"/>
                <c:pt idx="0">
                  <c:v>0.87146892655367236</c:v>
                </c:pt>
                <c:pt idx="1">
                  <c:v>0.87146892655367236</c:v>
                </c:pt>
                <c:pt idx="2">
                  <c:v>0.87042253521126756</c:v>
                </c:pt>
                <c:pt idx="3">
                  <c:v>0.87254901960784315</c:v>
                </c:pt>
                <c:pt idx="4">
                  <c:v>0.87343532684283731</c:v>
                </c:pt>
                <c:pt idx="5">
                  <c:v>0.86468200270635998</c:v>
                </c:pt>
                <c:pt idx="6">
                  <c:v>0.85248041775456918</c:v>
                </c:pt>
                <c:pt idx="7">
                  <c:v>0.83691529709228829</c:v>
                </c:pt>
                <c:pt idx="8">
                  <c:v>0.82095006090133982</c:v>
                </c:pt>
                <c:pt idx="9">
                  <c:v>0.80645161290322576</c:v>
                </c:pt>
                <c:pt idx="10">
                  <c:v>0.80588235294117649</c:v>
                </c:pt>
                <c:pt idx="11">
                  <c:v>0.8009205983889528</c:v>
                </c:pt>
                <c:pt idx="12">
                  <c:v>0.7995495495495496</c:v>
                </c:pt>
                <c:pt idx="13">
                  <c:v>0.80044101433296577</c:v>
                </c:pt>
                <c:pt idx="14">
                  <c:v>0.80257510729613735</c:v>
                </c:pt>
                <c:pt idx="15">
                  <c:v>0.80584551148225469</c:v>
                </c:pt>
                <c:pt idx="16">
                  <c:v>0.81015228426395935</c:v>
                </c:pt>
                <c:pt idx="17">
                  <c:v>0.81342546890424483</c:v>
                </c:pt>
              </c:numCache>
            </c:numRef>
          </c:val>
          <c:smooth val="0"/>
          <c:extLst>
            <c:ext xmlns:c16="http://schemas.microsoft.com/office/drawing/2014/chart" uri="{C3380CC4-5D6E-409C-BE32-E72D297353CC}">
              <c16:uniqueId val="{00000001-A678-4DF0-AC7F-486319FD214A}"/>
            </c:ext>
          </c:extLst>
        </c:ser>
        <c:ser>
          <c:idx val="2"/>
          <c:order val="2"/>
          <c:tx>
            <c:strRef>
              <c:f>'最低賃金の格差（÷東京）'!$A$16:$A$16</c:f>
              <c:strCache>
                <c:ptCount val="1"/>
                <c:pt idx="0">
                  <c:v>東　 京</c:v>
                </c:pt>
              </c:strCache>
            </c:strRef>
          </c:tx>
          <c:spPr>
            <a:ln w="28800">
              <a:solidFill>
                <a:srgbClr val="83CAFF"/>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'最低賃金の格差（÷東京）'!$B$16:$S$16</c:f>
              <c:numCache>
                <c:formatCode>0.0%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2-A678-4DF0-AC7F-486319FD214A}"/>
            </c:ext>
          </c:extLst>
        </c:ser>
        <c:ser>
          <c:idx val="3"/>
          <c:order val="3"/>
          <c:tx>
            <c:strRef>
              <c:f>'最低賃金の格差（÷東京）'!$A$19:$A$19</c:f>
              <c:strCache>
                <c:ptCount val="1"/>
                <c:pt idx="0">
                  <c:v>富　 山</c:v>
                </c:pt>
              </c:strCache>
            </c:strRef>
          </c:tx>
          <c:spPr>
            <a:ln w="28800">
              <a:solidFill>
                <a:srgbClr val="4B1F6F"/>
              </a:solidFill>
            </a:ln>
          </c:spPr>
          <c:marker>
            <c:symbol val="x"/>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'最低賃金の格差（÷東京）'!$B$19:$S$19</c:f>
              <c:numCache>
                <c:formatCode>0.0%</c:formatCode>
                <c:ptCount val="18"/>
                <c:pt idx="0">
                  <c:v>0.90960451977401124</c:v>
                </c:pt>
                <c:pt idx="1">
                  <c:v>0.90960451977401124</c:v>
                </c:pt>
                <c:pt idx="2">
                  <c:v>0.90704225352112677</c:v>
                </c:pt>
                <c:pt idx="3">
                  <c:v>0.90756302521008403</c:v>
                </c:pt>
                <c:pt idx="4">
                  <c:v>0.90681502086230881</c:v>
                </c:pt>
                <c:pt idx="5">
                  <c:v>0.9012178619756428</c:v>
                </c:pt>
                <c:pt idx="6">
                  <c:v>0.88381201044386426</c:v>
                </c:pt>
                <c:pt idx="7">
                  <c:v>0.8584070796460177</c:v>
                </c:pt>
                <c:pt idx="8">
                  <c:v>0.8416565164433617</c:v>
                </c:pt>
                <c:pt idx="9">
                  <c:v>0.82676224611708482</c:v>
                </c:pt>
                <c:pt idx="10">
                  <c:v>0.82352941176470584</c:v>
                </c:pt>
                <c:pt idx="11">
                  <c:v>0.8193325661680092</c:v>
                </c:pt>
                <c:pt idx="12">
                  <c:v>0.81981981981981977</c:v>
                </c:pt>
                <c:pt idx="13">
                  <c:v>0.82249173098125694</c:v>
                </c:pt>
                <c:pt idx="14">
                  <c:v>0.82618025751072965</c:v>
                </c:pt>
                <c:pt idx="15">
                  <c:v>0.82985386221294366</c:v>
                </c:pt>
                <c:pt idx="16">
                  <c:v>0.833502538071066</c:v>
                </c:pt>
                <c:pt idx="17">
                  <c:v>0.83711747285291216</c:v>
                </c:pt>
              </c:numCache>
            </c:numRef>
          </c:val>
          <c:smooth val="0"/>
          <c:extLst>
            <c:ext xmlns:c16="http://schemas.microsoft.com/office/drawing/2014/chart" uri="{C3380CC4-5D6E-409C-BE32-E72D297353CC}">
              <c16:uniqueId val="{00000003-A678-4DF0-AC7F-486319FD214A}"/>
            </c:ext>
          </c:extLst>
        </c:ser>
        <c:ser>
          <c:idx val="4"/>
          <c:order val="4"/>
          <c:tx>
            <c:strRef>
              <c:f>'最低賃金の格差（÷東京）'!$A$26:$A$26</c:f>
              <c:strCache>
                <c:ptCount val="1"/>
                <c:pt idx="0">
                  <c:v>愛 　知</c:v>
                </c:pt>
              </c:strCache>
            </c:strRef>
          </c:tx>
          <c:spPr>
            <a:ln w="28800">
              <a:solidFill>
                <a:srgbClr val="C5000B"/>
              </a:solidFill>
            </a:ln>
          </c:spPr>
          <c:marker>
            <c:symbol val="star"/>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'最低賃金の格差（÷東京）'!$B$26:$S$26</c:f>
              <c:numCache>
                <c:formatCode>0.0%</c:formatCode>
                <c:ptCount val="18"/>
                <c:pt idx="0">
                  <c:v>0.96186440677966101</c:v>
                </c:pt>
                <c:pt idx="1">
                  <c:v>0.96186440677966101</c:v>
                </c:pt>
                <c:pt idx="2">
                  <c:v>0.96197183098591554</c:v>
                </c:pt>
                <c:pt idx="3">
                  <c:v>0.96358543417366949</c:v>
                </c:pt>
                <c:pt idx="4">
                  <c:v>0.96522948539638387</c:v>
                </c:pt>
                <c:pt idx="5">
                  <c:v>0.96617050067658994</c:v>
                </c:pt>
                <c:pt idx="6">
                  <c:v>0.95430809399477812</c:v>
                </c:pt>
                <c:pt idx="7">
                  <c:v>0.92541087231352714</c:v>
                </c:pt>
                <c:pt idx="8">
                  <c:v>0.90742996345919613</c:v>
                </c:pt>
                <c:pt idx="9">
                  <c:v>0.89605734767025091</c:v>
                </c:pt>
                <c:pt idx="10">
                  <c:v>0.8917647058823529</c:v>
                </c:pt>
                <c:pt idx="11">
                  <c:v>0.89758342922899881</c:v>
                </c:pt>
                <c:pt idx="12">
                  <c:v>0.90090090090090091</c:v>
                </c:pt>
                <c:pt idx="13">
                  <c:v>0.90407938257993381</c:v>
                </c:pt>
                <c:pt idx="14">
                  <c:v>0.9066523605150214</c:v>
                </c:pt>
                <c:pt idx="15">
                  <c:v>0.90918580375782876</c:v>
                </c:pt>
                <c:pt idx="16">
                  <c:v>0.91167512690355335</c:v>
                </c:pt>
                <c:pt idx="17">
                  <c:v>0.91411648568608095</c:v>
                </c:pt>
              </c:numCache>
            </c:numRef>
          </c:val>
          <c:smooth val="0"/>
          <c:extLst>
            <c:ext xmlns:c16="http://schemas.microsoft.com/office/drawing/2014/chart" uri="{C3380CC4-5D6E-409C-BE32-E72D297353CC}">
              <c16:uniqueId val="{00000004-A678-4DF0-AC7F-486319FD214A}"/>
            </c:ext>
          </c:extLst>
        </c:ser>
        <c:ser>
          <c:idx val="5"/>
          <c:order val="5"/>
          <c:tx>
            <c:strRef>
              <c:f>'最低賃金の格差（÷東京）'!$A$30:$A$30</c:f>
              <c:strCache>
                <c:ptCount val="1"/>
                <c:pt idx="0">
                  <c:v>大　 阪</c:v>
                </c:pt>
              </c:strCache>
            </c:strRef>
          </c:tx>
          <c:spPr>
            <a:ln w="28800">
              <a:solidFill>
                <a:srgbClr val="FFD320"/>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'最低賃金の格差（÷東京）'!$B$30:$S$30</c:f>
              <c:numCache>
                <c:formatCode>0.0%</c:formatCode>
                <c:ptCount val="18"/>
                <c:pt idx="0">
                  <c:v>0.99293785310734461</c:v>
                </c:pt>
                <c:pt idx="1">
                  <c:v>0.99293785310734461</c:v>
                </c:pt>
                <c:pt idx="2">
                  <c:v>0.9915492957746479</c:v>
                </c:pt>
                <c:pt idx="3">
                  <c:v>0.99159663865546221</c:v>
                </c:pt>
                <c:pt idx="4">
                  <c:v>0.99026425591098743</c:v>
                </c:pt>
                <c:pt idx="5">
                  <c:v>0.98917456021650885</c:v>
                </c:pt>
                <c:pt idx="6">
                  <c:v>0.97650130548302871</c:v>
                </c:pt>
                <c:pt idx="7">
                  <c:v>0.96333754740834387</c:v>
                </c:pt>
                <c:pt idx="8">
                  <c:v>0.9488428745432399</c:v>
                </c:pt>
                <c:pt idx="9">
                  <c:v>0.93906810035842292</c:v>
                </c:pt>
                <c:pt idx="10">
                  <c:v>0.94117647058823528</c:v>
                </c:pt>
                <c:pt idx="11">
                  <c:v>0.94246260069044874</c:v>
                </c:pt>
                <c:pt idx="12">
                  <c:v>0.94369369369369371</c:v>
                </c:pt>
                <c:pt idx="13">
                  <c:v>0.94597574421168684</c:v>
                </c:pt>
                <c:pt idx="14">
                  <c:v>0.94742489270386265</c:v>
                </c:pt>
                <c:pt idx="15">
                  <c:v>0.94885177453027136</c:v>
                </c:pt>
                <c:pt idx="16">
                  <c:v>0.95025380710659901</c:v>
                </c:pt>
                <c:pt idx="17">
                  <c:v>0.94965449160908189</c:v>
                </c:pt>
              </c:numCache>
            </c:numRef>
          </c:val>
          <c:smooth val="0"/>
          <c:extLst>
            <c:ext xmlns:c16="http://schemas.microsoft.com/office/drawing/2014/chart" uri="{C3380CC4-5D6E-409C-BE32-E72D297353CC}">
              <c16:uniqueId val="{00000005-A678-4DF0-AC7F-486319FD214A}"/>
            </c:ext>
          </c:extLst>
        </c:ser>
        <c:ser>
          <c:idx val="6"/>
          <c:order val="6"/>
          <c:tx>
            <c:strRef>
              <c:f>'最低賃金の格差（÷東京）'!$A$37:$A$37</c:f>
              <c:strCache>
                <c:ptCount val="1"/>
                <c:pt idx="0">
                  <c:v>広　 島</c:v>
                </c:pt>
              </c:strCache>
            </c:strRef>
          </c:tx>
          <c:spPr>
            <a:ln w="28800">
              <a:solidFill>
                <a:srgbClr val="FF950E"/>
              </a:solidFill>
            </a:ln>
          </c:spPr>
          <c:marker>
            <c:symbol val="plus"/>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'最低賃金の格差（÷東京）'!$B$37:$S$37</c:f>
              <c:numCache>
                <c:formatCode>0.0%</c:formatCode>
                <c:ptCount val="18"/>
                <c:pt idx="0">
                  <c:v>0.90960451977401124</c:v>
                </c:pt>
                <c:pt idx="1">
                  <c:v>0.90960451977401124</c:v>
                </c:pt>
                <c:pt idx="2">
                  <c:v>0.90845070422535212</c:v>
                </c:pt>
                <c:pt idx="3">
                  <c:v>0.90896358543417366</c:v>
                </c:pt>
                <c:pt idx="4">
                  <c:v>0.90959666203059808</c:v>
                </c:pt>
                <c:pt idx="5">
                  <c:v>0.90527740189445194</c:v>
                </c:pt>
                <c:pt idx="6">
                  <c:v>0.89164490861618795</c:v>
                </c:pt>
                <c:pt idx="7">
                  <c:v>0.87484197218710491</c:v>
                </c:pt>
                <c:pt idx="8">
                  <c:v>0.85749086479902559</c:v>
                </c:pt>
                <c:pt idx="9">
                  <c:v>0.84826762246117082</c:v>
                </c:pt>
                <c:pt idx="10">
                  <c:v>0.84588235294117642</c:v>
                </c:pt>
                <c:pt idx="11">
                  <c:v>0.84349827387802068</c:v>
                </c:pt>
                <c:pt idx="12">
                  <c:v>0.84459459459459463</c:v>
                </c:pt>
                <c:pt idx="13">
                  <c:v>0.84785005512679157</c:v>
                </c:pt>
                <c:pt idx="14">
                  <c:v>0.85085836909871249</c:v>
                </c:pt>
                <c:pt idx="15">
                  <c:v>0.85386221294363251</c:v>
                </c:pt>
                <c:pt idx="16">
                  <c:v>0.85685279187817254</c:v>
                </c:pt>
                <c:pt idx="17">
                  <c:v>0.859822309970385</c:v>
                </c:pt>
              </c:numCache>
            </c:numRef>
          </c:val>
          <c:smooth val="0"/>
          <c:extLst>
            <c:ext xmlns:c16="http://schemas.microsoft.com/office/drawing/2014/chart" uri="{C3380CC4-5D6E-409C-BE32-E72D297353CC}">
              <c16:uniqueId val="{00000006-A678-4DF0-AC7F-486319FD214A}"/>
            </c:ext>
          </c:extLst>
        </c:ser>
        <c:ser>
          <c:idx val="7"/>
          <c:order val="7"/>
          <c:tx>
            <c:strRef>
              <c:f>'最低賃金の格差（÷東京）'!$A$43:$A$43</c:f>
              <c:strCache>
                <c:ptCount val="1"/>
                <c:pt idx="0">
                  <c:v>福　 岡</c:v>
                </c:pt>
              </c:strCache>
            </c:strRef>
          </c:tx>
          <c:spPr>
            <a:ln w="28800">
              <a:solidFill>
                <a:srgbClr val="579D1C"/>
              </a:solidFill>
            </a:ln>
          </c:spPr>
          <c:marker>
            <c:symbol val="dot"/>
            <c:size val="7"/>
          </c:marker>
          <c:cat>
            <c:numRef>
              <c:f>'最低賃金の格差（÷東京）'!$B$3:$S$3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'最低賃金の格差（÷東京）'!$B$43:$S$43</c:f>
              <c:numCache>
                <c:formatCode>0.0%</c:formatCode>
                <c:ptCount val="18"/>
                <c:pt idx="0">
                  <c:v>0.90819209039548021</c:v>
                </c:pt>
                <c:pt idx="1">
                  <c:v>0.90960451977401124</c:v>
                </c:pt>
                <c:pt idx="2">
                  <c:v>0.90845070422535212</c:v>
                </c:pt>
                <c:pt idx="3">
                  <c:v>0.90756302521008403</c:v>
                </c:pt>
                <c:pt idx="4">
                  <c:v>0.90681502086230881</c:v>
                </c:pt>
                <c:pt idx="5">
                  <c:v>0.89715832205683355</c:v>
                </c:pt>
                <c:pt idx="6">
                  <c:v>0.88120104438642299</c:v>
                </c:pt>
                <c:pt idx="7">
                  <c:v>0.85967130214917831</c:v>
                </c:pt>
                <c:pt idx="8">
                  <c:v>0.84287454323995126</c:v>
                </c:pt>
                <c:pt idx="9">
                  <c:v>0.83034647550776586</c:v>
                </c:pt>
                <c:pt idx="10">
                  <c:v>0.82470588235294118</c:v>
                </c:pt>
                <c:pt idx="11">
                  <c:v>0.8193325661680092</c:v>
                </c:pt>
                <c:pt idx="12">
                  <c:v>0.81869369369369371</c:v>
                </c:pt>
                <c:pt idx="13">
                  <c:v>0.81918412348401326</c:v>
                </c:pt>
                <c:pt idx="14">
                  <c:v>0.82081545064377681</c:v>
                </c:pt>
                <c:pt idx="15">
                  <c:v>0.82359081419624214</c:v>
                </c:pt>
                <c:pt idx="16">
                  <c:v>0.82639593908629438</c:v>
                </c:pt>
                <c:pt idx="17">
                  <c:v>0.83020730503455087</c:v>
                </c:pt>
              </c:numCache>
            </c:numRef>
          </c:val>
          <c:smooth val="0"/>
          <c:extLst>
            <c:ext xmlns:c16="http://schemas.microsoft.com/office/drawing/2014/chart" uri="{C3380CC4-5D6E-409C-BE32-E72D297353CC}">
              <c16:uniqueId val="{00000007-A678-4DF0-AC7F-486319FD214A}"/>
            </c:ext>
          </c:extLst>
        </c:ser>
        <c:dLbls>
          <c:showLegendKey val="0"/>
          <c:showVal val="0"/>
          <c:showCatName val="0"/>
          <c:showSerName val="0"/>
          <c:showPercent val="0"/>
          <c:showBubbleSize val="0"/>
        </c:dLbls>
        <c:marker val="1"/>
        <c:smooth val="0"/>
        <c:axId val="814858687"/>
        <c:axId val="814872831"/>
      </c:lineChart>
      <c:valAx>
        <c:axId val="814872831"/>
        <c:scaling>
          <c:orientation val="minMax"/>
          <c:min val="0.75000000000000011"/>
        </c:scaling>
        <c:delete val="0"/>
        <c:axPos val="l"/>
        <c:majorGridlines>
          <c:spPr>
            <a:ln>
              <a:solidFill>
                <a:srgbClr val="B3B3B3"/>
              </a:solidFill>
            </a:ln>
          </c:spPr>
        </c:majorGridlines>
        <c:numFmt formatCode="0.0%" sourceLinked="1"/>
        <c:majorTickMark val="none"/>
        <c:minorTickMark val="none"/>
        <c:tickLblPos val="nextTo"/>
        <c:spPr>
          <a:ln>
            <a:solidFill>
              <a:srgbClr val="B3B3B3"/>
            </a:solidFill>
          </a:ln>
        </c:spPr>
        <c:txPr>
          <a:bodyPr/>
          <a:lstStyle/>
          <a:p>
            <a:pPr>
              <a:defRPr sz="1000" b="0"/>
            </a:pPr>
            <a:endParaRPr lang="ja-JP"/>
          </a:p>
        </c:txPr>
        <c:crossAx val="814858687"/>
        <c:crossesAt val="1"/>
        <c:crossBetween val="between"/>
      </c:valAx>
      <c:catAx>
        <c:axId val="814858687"/>
        <c:scaling>
          <c:orientation val="minMax"/>
        </c:scaling>
        <c:delete val="0"/>
        <c:axPos val="b"/>
        <c:numFmt formatCode="General" sourceLinked="1"/>
        <c:majorTickMark val="none"/>
        <c:minorTickMark val="none"/>
        <c:tickLblPos val="nextTo"/>
        <c:spPr>
          <a:ln>
            <a:solidFill>
              <a:srgbClr val="B3B3B3"/>
            </a:solidFill>
          </a:ln>
        </c:spPr>
        <c:txPr>
          <a:bodyPr/>
          <a:lstStyle/>
          <a:p>
            <a:pPr>
              <a:defRPr sz="1000" b="0"/>
            </a:pPr>
            <a:endParaRPr lang="ja-JP"/>
          </a:p>
        </c:txPr>
        <c:crossAx val="814872831"/>
        <c:crossesAt val="0"/>
        <c:auto val="1"/>
        <c:lblAlgn val="ctr"/>
        <c:lblOffset val="100"/>
        <c:noMultiLvlLbl val="0"/>
      </c:catAx>
      <c:spPr>
        <a:noFill/>
        <a:ln>
          <a:solidFill>
            <a:srgbClr val="B3B3B3"/>
          </a:solidFill>
          <a:prstDash val="solid"/>
        </a:ln>
      </c:spPr>
    </c:plotArea>
    <c:legend>
      <c:legendPos val="r"/>
      <c:overlay val="0"/>
      <c:spPr>
        <a:noFill/>
        <a:ln>
          <a:noFill/>
        </a:ln>
      </c:spPr>
      <c:txPr>
        <a:bodyPr/>
        <a:lstStyle/>
        <a:p>
          <a:pPr>
            <a:defRPr sz="1000" b="0"/>
          </a:pPr>
          <a:endParaRPr lang="ja-JP"/>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absoluteAnchor>
    <xdr:pos x="457581" y="7257796"/>
    <xdr:ext cx="5762160" cy="3242880"/>
    <xdr:graphicFrame macro="">
      <xdr:nvGraphicFramePr>
        <xdr:cNvPr id="2" name="グラフ 1">
          <a:extLst>
            <a:ext uri="{FF2B5EF4-FFF2-40B4-BE49-F238E27FC236}">
              <a16:creationId xmlns:a16="http://schemas.microsoft.com/office/drawing/2014/main" id="{677E15E7-6829-4C42-9CE2-CC6E2163B5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129592" y="7650175"/>
    <xdr:ext cx="5759640" cy="3239640"/>
    <xdr:graphicFrame macro="">
      <xdr:nvGraphicFramePr>
        <xdr:cNvPr id="3" name="グラフ 2">
          <a:extLst>
            <a:ext uri="{FF2B5EF4-FFF2-40B4-BE49-F238E27FC236}">
              <a16:creationId xmlns:a16="http://schemas.microsoft.com/office/drawing/2014/main" id="{215EFC93-4015-412F-8A7F-928F2712A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26100" y="12725520"/>
    <xdr:ext cx="6668280" cy="4020119"/>
    <xdr:graphicFrame macro="">
      <xdr:nvGraphicFramePr>
        <xdr:cNvPr id="4" name="グラフ 3">
          <a:extLst>
            <a:ext uri="{FF2B5EF4-FFF2-40B4-BE49-F238E27FC236}">
              <a16:creationId xmlns:a16="http://schemas.microsoft.com/office/drawing/2014/main" id="{27F8F3A2-617B-41E0-AC04-29DEAF5B0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848520" y="35280"/>
    <xdr:ext cx="8056440" cy="4487760"/>
    <xdr:graphicFrame macro="">
      <xdr:nvGraphicFramePr>
        <xdr:cNvPr id="2" name="グラフ 1">
          <a:extLst>
            <a:ext uri="{FF2B5EF4-FFF2-40B4-BE49-F238E27FC236}">
              <a16:creationId xmlns:a16="http://schemas.microsoft.com/office/drawing/2014/main" id="{1B60A66A-B616-4C84-A7EE-F400CE342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5720" y="4777559"/>
    <xdr:ext cx="8063640" cy="4282920"/>
    <xdr:graphicFrame macro="">
      <xdr:nvGraphicFramePr>
        <xdr:cNvPr id="3" name="グラフ 2">
          <a:extLst>
            <a:ext uri="{FF2B5EF4-FFF2-40B4-BE49-F238E27FC236}">
              <a16:creationId xmlns:a16="http://schemas.microsoft.com/office/drawing/2014/main" id="{0C11903F-0A57-43E5-9093-7917683228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13240" y="9266040"/>
    <xdr:ext cx="8063640" cy="4282920"/>
    <xdr:graphicFrame macro="">
      <xdr:nvGraphicFramePr>
        <xdr:cNvPr id="4" name="グラフ 3">
          <a:extLst>
            <a:ext uri="{FF2B5EF4-FFF2-40B4-BE49-F238E27FC236}">
              <a16:creationId xmlns:a16="http://schemas.microsoft.com/office/drawing/2014/main" id="{AA3B05D1-0699-4BCC-8233-E60D47616C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813240" y="13654439"/>
    <xdr:ext cx="8063640" cy="4282920"/>
    <xdr:graphicFrame macro="">
      <xdr:nvGraphicFramePr>
        <xdr:cNvPr id="5" name="グラフ 4">
          <a:extLst>
            <a:ext uri="{FF2B5EF4-FFF2-40B4-BE49-F238E27FC236}">
              <a16:creationId xmlns:a16="http://schemas.microsoft.com/office/drawing/2014/main" id="{C599F1B9-4BD1-4E89-BE1B-70AADD1687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813240" y="18043560"/>
    <xdr:ext cx="8063640" cy="4282920"/>
    <xdr:graphicFrame macro="">
      <xdr:nvGraphicFramePr>
        <xdr:cNvPr id="6" name="グラフ 5">
          <a:extLst>
            <a:ext uri="{FF2B5EF4-FFF2-40B4-BE49-F238E27FC236}">
              <a16:creationId xmlns:a16="http://schemas.microsoft.com/office/drawing/2014/main" id="{96E86850-CE4A-458F-8C9F-DDAAF23739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813240" y="22432680"/>
    <xdr:ext cx="8063640" cy="4282920"/>
    <xdr:graphicFrame macro="">
      <xdr:nvGraphicFramePr>
        <xdr:cNvPr id="7" name="グラフ 6">
          <a:extLst>
            <a:ext uri="{FF2B5EF4-FFF2-40B4-BE49-F238E27FC236}">
              <a16:creationId xmlns:a16="http://schemas.microsoft.com/office/drawing/2014/main" id="{1895A81D-F1FC-4717-A8F1-67BF7DF45F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8940960" y="360"/>
    <xdr:ext cx="8127360" cy="4565160"/>
    <xdr:graphicFrame macro="">
      <xdr:nvGraphicFramePr>
        <xdr:cNvPr id="8" name="グラフ 7">
          <a:extLst>
            <a:ext uri="{FF2B5EF4-FFF2-40B4-BE49-F238E27FC236}">
              <a16:creationId xmlns:a16="http://schemas.microsoft.com/office/drawing/2014/main" id="{E52853DE-7DF5-4D7B-A434-2B3C189D32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8926920" y="4799160"/>
    <xdr:ext cx="8063640" cy="4282920"/>
    <xdr:graphicFrame macro="">
      <xdr:nvGraphicFramePr>
        <xdr:cNvPr id="9" name="グラフ 8">
          <a:extLst>
            <a:ext uri="{FF2B5EF4-FFF2-40B4-BE49-F238E27FC236}">
              <a16:creationId xmlns:a16="http://schemas.microsoft.com/office/drawing/2014/main" id="{5B038437-BD4D-4FFC-826E-5D85300C4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absoluteAnchor>
    <xdr:pos x="8940960" y="9265680"/>
    <xdr:ext cx="8063640" cy="4282920"/>
    <xdr:graphicFrame macro="">
      <xdr:nvGraphicFramePr>
        <xdr:cNvPr id="10" name="グラフ 9">
          <a:extLst>
            <a:ext uri="{FF2B5EF4-FFF2-40B4-BE49-F238E27FC236}">
              <a16:creationId xmlns:a16="http://schemas.microsoft.com/office/drawing/2014/main" id="{B5DF5861-D506-499F-8B7B-2A0783458D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absoluteAnchor>
    <xdr:pos x="8940960" y="13654439"/>
    <xdr:ext cx="8063640" cy="4282920"/>
    <xdr:graphicFrame macro="">
      <xdr:nvGraphicFramePr>
        <xdr:cNvPr id="11" name="グラフ 10">
          <a:extLst>
            <a:ext uri="{FF2B5EF4-FFF2-40B4-BE49-F238E27FC236}">
              <a16:creationId xmlns:a16="http://schemas.microsoft.com/office/drawing/2014/main" id="{CCD1FFC7-61A6-4E10-841E-09E7DECD9A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absoluteAnchor>
  <xdr:absoluteAnchor>
    <xdr:pos x="8940960" y="18043560"/>
    <xdr:ext cx="8063640" cy="4282920"/>
    <xdr:graphicFrame macro="">
      <xdr:nvGraphicFramePr>
        <xdr:cNvPr id="12" name="グラフ 11">
          <a:extLst>
            <a:ext uri="{FF2B5EF4-FFF2-40B4-BE49-F238E27FC236}">
              <a16:creationId xmlns:a16="http://schemas.microsoft.com/office/drawing/2014/main" id="{627897EB-0AE9-4BB9-B361-CC1C301479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absoluteAnchor>
  <xdr:absoluteAnchor>
    <xdr:pos x="8940960" y="22432320"/>
    <xdr:ext cx="8063640" cy="4282920"/>
    <xdr:graphicFrame macro="">
      <xdr:nvGraphicFramePr>
        <xdr:cNvPr id="13" name="グラフ 12">
          <a:extLst>
            <a:ext uri="{FF2B5EF4-FFF2-40B4-BE49-F238E27FC236}">
              <a16:creationId xmlns:a16="http://schemas.microsoft.com/office/drawing/2014/main" id="{FCB033A0-9D1D-4C7D-B485-CE596AD6D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absoluteAnchor>
  <xdr:absoluteAnchor>
    <xdr:pos x="17175600" y="99000"/>
    <xdr:ext cx="7151400" cy="4509000"/>
    <xdr:graphicFrame macro="">
      <xdr:nvGraphicFramePr>
        <xdr:cNvPr id="14" name="グラフ 13">
          <a:extLst>
            <a:ext uri="{FF2B5EF4-FFF2-40B4-BE49-F238E27FC236}">
              <a16:creationId xmlns:a16="http://schemas.microsoft.com/office/drawing/2014/main" id="{3E42FDA5-1185-42A0-A285-FD49B2102F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absoluteAnchor>
  <xdr:absoluteAnchor>
    <xdr:pos x="17232840" y="4798800"/>
    <xdr:ext cx="7151039" cy="4162680"/>
    <xdr:graphicFrame macro="">
      <xdr:nvGraphicFramePr>
        <xdr:cNvPr id="15" name="グラフ 14">
          <a:extLst>
            <a:ext uri="{FF2B5EF4-FFF2-40B4-BE49-F238E27FC236}">
              <a16:creationId xmlns:a16="http://schemas.microsoft.com/office/drawing/2014/main" id="{CA411F6D-77D2-4257-BDCC-663CC68A00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absoluteAnchor>
  <xdr:absoluteAnchor>
    <xdr:pos x="17190000" y="9265320"/>
    <xdr:ext cx="7343640" cy="4360680"/>
    <xdr:graphicFrame macro="">
      <xdr:nvGraphicFramePr>
        <xdr:cNvPr id="16" name="グラフ 15">
          <a:extLst>
            <a:ext uri="{FF2B5EF4-FFF2-40B4-BE49-F238E27FC236}">
              <a16:creationId xmlns:a16="http://schemas.microsoft.com/office/drawing/2014/main" id="{83BB7261-E68A-4339-9665-F53E2595F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absoluteAnchor>
  <xdr:absoluteAnchor>
    <xdr:pos x="17225640" y="13717800"/>
    <xdr:ext cx="7265160" cy="4275720"/>
    <xdr:graphicFrame macro="">
      <xdr:nvGraphicFramePr>
        <xdr:cNvPr id="17" name="グラフ 16">
          <a:extLst>
            <a:ext uri="{FF2B5EF4-FFF2-40B4-BE49-F238E27FC236}">
              <a16:creationId xmlns:a16="http://schemas.microsoft.com/office/drawing/2014/main" id="{092F51AB-D8E3-472A-9DC2-085B886D8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absoluteAnchor>
  <xdr:absoluteAnchor>
    <xdr:pos x="17069040" y="18043200"/>
    <xdr:ext cx="7464600" cy="4353480"/>
    <xdr:graphicFrame macro="">
      <xdr:nvGraphicFramePr>
        <xdr:cNvPr id="18" name="グラフ 17">
          <a:extLst>
            <a:ext uri="{FF2B5EF4-FFF2-40B4-BE49-F238E27FC236}">
              <a16:creationId xmlns:a16="http://schemas.microsoft.com/office/drawing/2014/main" id="{B10A4A07-EBA2-4B7A-88D9-511AD7F92A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2" displayName="__Anonymous_Sheet_DB__2" ref="A2:L14" headerRowCount="0" totalsRowShown="0">
  <sortState xmlns:xlrd2="http://schemas.microsoft.com/office/spreadsheetml/2017/richdata2" ref="A2:L14">
    <sortCondition descending="1" ref="B2:B14"/>
  </sortState>
  <tableColumns count="12">
    <tableColumn id="1" xr3:uid="{00000000-0010-0000-0000-000001000000}" name="列1"/>
    <tableColumn id="2" xr3:uid="{00000000-0010-0000-0000-000002000000}" name="列2"/>
    <tableColumn id="3" xr3:uid="{00000000-0010-0000-0000-000003000000}" name="列3"/>
    <tableColumn id="4" xr3:uid="{00000000-0010-0000-0000-000004000000}" name="列4"/>
    <tableColumn id="5" xr3:uid="{00000000-0010-0000-0000-000005000000}" name="列5"/>
    <tableColumn id="6" xr3:uid="{00000000-0010-0000-0000-000006000000}" name="列6"/>
    <tableColumn id="7" xr3:uid="{00000000-0010-0000-0000-000007000000}" name="列7"/>
    <tableColumn id="8" xr3:uid="{00000000-0010-0000-0000-000008000000}" name="列8"/>
    <tableColumn id="9" xr3:uid="{00000000-0010-0000-0000-000009000000}" name="列9"/>
    <tableColumn id="10" xr3:uid="{00000000-0010-0000-0000-00000A000000}" name="列10"/>
    <tableColumn id="11" xr3:uid="{00000000-0010-0000-0000-00000B000000}" name="列11"/>
    <tableColumn id="12" xr3:uid="{00000000-0010-0000-0000-00000C000000}" name="列1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H25"/>
  <sheetViews>
    <sheetView workbookViewId="0">
      <selection activeCell="B13" sqref="B13"/>
    </sheetView>
  </sheetViews>
  <sheetFormatPr defaultRowHeight="13.8"/>
  <cols>
    <col min="1" max="7" width="10.69921875" customWidth="1"/>
    <col min="8" max="8" width="18.59765625" customWidth="1"/>
  </cols>
  <sheetData>
    <row r="7" spans="2:8">
      <c r="B7" s="50" t="s">
        <v>134</v>
      </c>
      <c r="C7" s="51"/>
      <c r="D7" s="51"/>
      <c r="E7" s="51"/>
      <c r="F7" s="51"/>
      <c r="G7" s="51"/>
      <c r="H7" s="51"/>
    </row>
    <row r="8" spans="2:8">
      <c r="B8" s="51" t="s">
        <v>0</v>
      </c>
      <c r="C8" s="51"/>
      <c r="D8" s="51"/>
      <c r="E8" s="51"/>
      <c r="F8" s="51"/>
      <c r="G8" s="51"/>
      <c r="H8" s="51"/>
    </row>
    <row r="9" spans="2:8">
      <c r="B9" s="51" t="s">
        <v>1</v>
      </c>
      <c r="C9" s="51"/>
      <c r="D9" s="51"/>
      <c r="E9" s="51"/>
      <c r="F9" s="51"/>
      <c r="G9" s="51"/>
      <c r="H9" s="51"/>
    </row>
    <row r="10" spans="2:8">
      <c r="B10" s="51" t="s">
        <v>2</v>
      </c>
      <c r="C10" s="51"/>
      <c r="D10" s="51"/>
      <c r="E10" s="51"/>
      <c r="F10" s="51"/>
      <c r="G10" s="51"/>
      <c r="H10" s="51"/>
    </row>
    <row r="11" spans="2:8">
      <c r="B11" s="51" t="s">
        <v>135</v>
      </c>
      <c r="C11" s="51"/>
      <c r="D11" s="51"/>
      <c r="E11" s="51"/>
      <c r="F11" s="51"/>
      <c r="G11" s="51"/>
      <c r="H11" s="51"/>
    </row>
    <row r="12" spans="2:8">
      <c r="B12" t="s">
        <v>3</v>
      </c>
    </row>
    <row r="13" spans="2:8">
      <c r="B13" t="s">
        <v>4</v>
      </c>
    </row>
    <row r="15" spans="2:8">
      <c r="B15" t="s">
        <v>5</v>
      </c>
    </row>
    <row r="16" spans="2:8">
      <c r="B16" s="2">
        <v>43484</v>
      </c>
      <c r="C16" t="s">
        <v>6</v>
      </c>
    </row>
    <row r="17" spans="2:3">
      <c r="B17" s="2">
        <v>43500</v>
      </c>
      <c r="C17" t="s">
        <v>7</v>
      </c>
    </row>
    <row r="18" spans="2:3">
      <c r="B18" s="2">
        <v>43514</v>
      </c>
      <c r="C18" t="s">
        <v>8</v>
      </c>
    </row>
    <row r="19" spans="2:3">
      <c r="B19" s="2">
        <v>43688</v>
      </c>
      <c r="C19" t="s">
        <v>9</v>
      </c>
    </row>
    <row r="20" spans="2:3">
      <c r="B20" s="2">
        <v>43818</v>
      </c>
      <c r="C20" t="s">
        <v>10</v>
      </c>
    </row>
    <row r="21" spans="2:3">
      <c r="B21" s="2">
        <v>44394</v>
      </c>
      <c r="C21" t="s">
        <v>136</v>
      </c>
    </row>
    <row r="22" spans="2:3">
      <c r="B22" s="2">
        <v>44558</v>
      </c>
      <c r="C22" s="69" t="s">
        <v>154</v>
      </c>
    </row>
    <row r="24" spans="2:3">
      <c r="B24" t="s">
        <v>11</v>
      </c>
    </row>
    <row r="25" spans="2:3">
      <c r="B25" t="s">
        <v>12</v>
      </c>
    </row>
  </sheetData>
  <mergeCells count="5">
    <mergeCell ref="B7:H7"/>
    <mergeCell ref="B8:H8"/>
    <mergeCell ref="B9:H9"/>
    <mergeCell ref="B10:H10"/>
    <mergeCell ref="B11:H11"/>
  </mergeCells>
  <phoneticPr fontId="4"/>
  <pageMargins left="0" right="0" top="0.39370078740157477" bottom="0.39370078740157477" header="0" footer="0"/>
  <pageSetup paperSize="9" orientation="portrait" horizontalDpi="4294967293" verticalDpi="0" r:id="rId1"/>
  <headerFooter>
    <oddHeader>&amp;C&amp;A</oddHeader>
    <oddFooter>&amp;Cページ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8"/>
  <sheetViews>
    <sheetView workbookViewId="0">
      <pane xSplit="1" ySplit="3" topLeftCell="O4" activePane="bottomRight" state="frozen"/>
      <selection pane="topRight" activeCell="B1" sqref="B1"/>
      <selection pane="bottomLeft" activeCell="A4" sqref="A4"/>
      <selection pane="bottomRight" activeCell="V50" sqref="V4:V50"/>
    </sheetView>
  </sheetViews>
  <sheetFormatPr defaultRowHeight="13.8"/>
  <cols>
    <col min="1" max="1" width="7.296875" style="3" customWidth="1"/>
    <col min="2" max="2" width="10.69921875" style="3" customWidth="1"/>
    <col min="3" max="22" width="10.69921875" style="4" customWidth="1"/>
    <col min="23" max="23" width="7.296875" style="3" customWidth="1"/>
    <col min="24" max="1025" width="10.69921875" style="4" customWidth="1"/>
  </cols>
  <sheetData>
    <row r="1" spans="1:35">
      <c r="W1" s="4"/>
    </row>
    <row r="2" spans="1:35">
      <c r="W2" s="4"/>
      <c r="Y2" s="4" t="s">
        <v>13</v>
      </c>
    </row>
    <row r="3" spans="1:35">
      <c r="A3" s="5"/>
      <c r="B3" s="6">
        <v>2001</v>
      </c>
      <c r="C3" s="7">
        <v>2002</v>
      </c>
      <c r="D3" s="7">
        <v>2003</v>
      </c>
      <c r="E3" s="7">
        <v>2004</v>
      </c>
      <c r="F3" s="7">
        <v>2005</v>
      </c>
      <c r="G3" s="7">
        <v>2006</v>
      </c>
      <c r="H3" s="7">
        <v>2007</v>
      </c>
      <c r="I3" s="7">
        <v>2008</v>
      </c>
      <c r="J3" s="7">
        <v>2009</v>
      </c>
      <c r="K3" s="7">
        <v>2010</v>
      </c>
      <c r="L3" s="7">
        <v>2011</v>
      </c>
      <c r="M3" s="7">
        <v>2012</v>
      </c>
      <c r="N3" s="7">
        <v>2013</v>
      </c>
      <c r="O3" s="7">
        <v>2014</v>
      </c>
      <c r="P3" s="7">
        <v>2015</v>
      </c>
      <c r="Q3" s="7">
        <v>2016</v>
      </c>
      <c r="R3" s="7">
        <v>2017</v>
      </c>
      <c r="S3" s="7">
        <v>2018</v>
      </c>
      <c r="T3" s="8">
        <v>2019</v>
      </c>
      <c r="U3" s="8">
        <v>2020</v>
      </c>
      <c r="V3" s="8">
        <v>2021</v>
      </c>
      <c r="W3" s="5"/>
      <c r="Y3" s="7">
        <v>2018</v>
      </c>
      <c r="Z3" s="7">
        <v>2019</v>
      </c>
      <c r="AA3" s="7">
        <v>2020</v>
      </c>
      <c r="AB3" s="7">
        <v>2021</v>
      </c>
      <c r="AC3" s="7">
        <v>2022</v>
      </c>
      <c r="AD3" s="7">
        <v>2023</v>
      </c>
      <c r="AE3" s="7">
        <v>2024</v>
      </c>
      <c r="AF3" s="7">
        <v>2025</v>
      </c>
      <c r="AG3" s="7">
        <v>2026</v>
      </c>
      <c r="AH3" s="7">
        <v>2027</v>
      </c>
      <c r="AI3" s="7">
        <v>2028</v>
      </c>
    </row>
    <row r="4" spans="1:35">
      <c r="A4" s="5" t="s">
        <v>14</v>
      </c>
      <c r="B4" s="9">
        <v>637</v>
      </c>
      <c r="C4" s="9">
        <v>637</v>
      </c>
      <c r="D4" s="9">
        <v>637</v>
      </c>
      <c r="E4" s="9">
        <v>638</v>
      </c>
      <c r="F4" s="9">
        <v>641</v>
      </c>
      <c r="G4" s="9">
        <v>644</v>
      </c>
      <c r="H4" s="7">
        <v>654</v>
      </c>
      <c r="I4" s="7">
        <v>667</v>
      </c>
      <c r="J4" s="7">
        <v>678</v>
      </c>
      <c r="K4" s="7">
        <v>691</v>
      </c>
      <c r="L4" s="7">
        <v>705</v>
      </c>
      <c r="M4" s="7">
        <v>719</v>
      </c>
      <c r="N4" s="7">
        <v>734</v>
      </c>
      <c r="O4" s="7">
        <v>748</v>
      </c>
      <c r="P4" s="7">
        <v>764</v>
      </c>
      <c r="Q4" s="7">
        <v>786</v>
      </c>
      <c r="R4" s="7">
        <v>810</v>
      </c>
      <c r="S4" s="7">
        <v>835</v>
      </c>
      <c r="T4" s="7">
        <v>861</v>
      </c>
      <c r="U4" s="7">
        <v>861</v>
      </c>
      <c r="V4" s="7">
        <v>889</v>
      </c>
      <c r="W4" s="5" t="s">
        <v>14</v>
      </c>
      <c r="Y4" s="7">
        <v>835</v>
      </c>
      <c r="Z4" s="10">
        <f t="shared" ref="Z4:AI4" si="0">SUM(Y4*1.03)</f>
        <v>860.05000000000007</v>
      </c>
      <c r="AA4" s="10">
        <f t="shared" si="0"/>
        <v>885.8515000000001</v>
      </c>
      <c r="AB4" s="10">
        <f t="shared" si="0"/>
        <v>912.42704500000013</v>
      </c>
      <c r="AC4" s="10">
        <f t="shared" si="0"/>
        <v>939.79985635000014</v>
      </c>
      <c r="AD4" s="10">
        <f t="shared" si="0"/>
        <v>967.9938520405002</v>
      </c>
      <c r="AE4" s="10">
        <f t="shared" si="0"/>
        <v>997.03366760171525</v>
      </c>
      <c r="AF4" s="10">
        <f t="shared" si="0"/>
        <v>1026.9446776297668</v>
      </c>
      <c r="AG4" s="10">
        <f t="shared" si="0"/>
        <v>1057.7530179586599</v>
      </c>
      <c r="AH4" s="10">
        <f t="shared" si="0"/>
        <v>1089.4856084974197</v>
      </c>
      <c r="AI4" s="10">
        <f t="shared" si="0"/>
        <v>1122.1701767523423</v>
      </c>
    </row>
    <row r="5" spans="1:35">
      <c r="A5" s="5" t="s">
        <v>15</v>
      </c>
      <c r="B5" s="9">
        <v>604</v>
      </c>
      <c r="C5" s="9">
        <v>605</v>
      </c>
      <c r="D5" s="9">
        <v>605</v>
      </c>
      <c r="E5" s="9">
        <v>606</v>
      </c>
      <c r="F5" s="9">
        <v>608</v>
      </c>
      <c r="G5" s="9">
        <v>610</v>
      </c>
      <c r="H5" s="7">
        <v>619</v>
      </c>
      <c r="I5" s="7">
        <v>630</v>
      </c>
      <c r="J5" s="7">
        <v>633</v>
      </c>
      <c r="K5" s="7">
        <v>645</v>
      </c>
      <c r="L5" s="7">
        <v>647</v>
      </c>
      <c r="M5" s="7">
        <v>654</v>
      </c>
      <c r="N5" s="7">
        <v>665</v>
      </c>
      <c r="O5" s="7">
        <v>679</v>
      </c>
      <c r="P5" s="7">
        <v>695</v>
      </c>
      <c r="Q5" s="7">
        <v>716</v>
      </c>
      <c r="R5" s="7">
        <v>738</v>
      </c>
      <c r="S5" s="7">
        <v>762</v>
      </c>
      <c r="T5" s="7">
        <v>790</v>
      </c>
      <c r="U5" s="7">
        <v>793</v>
      </c>
      <c r="V5" s="7">
        <v>822</v>
      </c>
      <c r="W5" s="5" t="s">
        <v>15</v>
      </c>
      <c r="Y5" s="7">
        <v>762</v>
      </c>
      <c r="Z5" s="10">
        <f t="shared" ref="Z5:AI5" si="1">SUM(Y5*1.03)</f>
        <v>784.86</v>
      </c>
      <c r="AA5" s="10">
        <f t="shared" si="1"/>
        <v>808.4058</v>
      </c>
      <c r="AB5" s="10">
        <f t="shared" si="1"/>
        <v>832.65797399999997</v>
      </c>
      <c r="AC5" s="10">
        <f t="shared" si="1"/>
        <v>857.63771322000002</v>
      </c>
      <c r="AD5" s="10">
        <f t="shared" si="1"/>
        <v>883.36684461660002</v>
      </c>
      <c r="AE5" s="10">
        <f t="shared" si="1"/>
        <v>909.867849955098</v>
      </c>
      <c r="AF5" s="10">
        <f t="shared" si="1"/>
        <v>937.16388545375094</v>
      </c>
      <c r="AG5" s="10">
        <f t="shared" si="1"/>
        <v>965.27880201736343</v>
      </c>
      <c r="AH5" s="10">
        <f t="shared" si="1"/>
        <v>994.23716607788435</v>
      </c>
      <c r="AI5" s="10">
        <f t="shared" si="1"/>
        <v>1024.064281060221</v>
      </c>
    </row>
    <row r="6" spans="1:35">
      <c r="A6" s="5" t="s">
        <v>16</v>
      </c>
      <c r="B6" s="9">
        <v>604</v>
      </c>
      <c r="C6" s="9">
        <v>605</v>
      </c>
      <c r="D6" s="9">
        <v>605</v>
      </c>
      <c r="E6" s="9">
        <v>606</v>
      </c>
      <c r="F6" s="9">
        <v>608</v>
      </c>
      <c r="G6" s="9">
        <v>610</v>
      </c>
      <c r="H6" s="7">
        <v>619</v>
      </c>
      <c r="I6" s="7">
        <v>628</v>
      </c>
      <c r="J6" s="7">
        <v>631</v>
      </c>
      <c r="K6" s="7">
        <v>644</v>
      </c>
      <c r="L6" s="7">
        <v>645</v>
      </c>
      <c r="M6" s="7">
        <v>653</v>
      </c>
      <c r="N6" s="7">
        <v>665</v>
      </c>
      <c r="O6" s="7">
        <v>678</v>
      </c>
      <c r="P6" s="7">
        <v>695</v>
      </c>
      <c r="Q6" s="7">
        <v>716</v>
      </c>
      <c r="R6" s="7">
        <v>738</v>
      </c>
      <c r="S6" s="7">
        <v>762</v>
      </c>
      <c r="T6" s="7">
        <v>790</v>
      </c>
      <c r="U6" s="7">
        <v>793</v>
      </c>
      <c r="V6" s="7">
        <v>821</v>
      </c>
      <c r="W6" s="5" t="s">
        <v>16</v>
      </c>
      <c r="Y6" s="7">
        <v>762</v>
      </c>
      <c r="Z6" s="10">
        <f t="shared" ref="Z6:AI6" si="2">SUM(Y6*1.03)</f>
        <v>784.86</v>
      </c>
      <c r="AA6" s="10">
        <f t="shared" si="2"/>
        <v>808.4058</v>
      </c>
      <c r="AB6" s="10">
        <f t="shared" si="2"/>
        <v>832.65797399999997</v>
      </c>
      <c r="AC6" s="10">
        <f t="shared" si="2"/>
        <v>857.63771322000002</v>
      </c>
      <c r="AD6" s="10">
        <f t="shared" si="2"/>
        <v>883.36684461660002</v>
      </c>
      <c r="AE6" s="10">
        <f t="shared" si="2"/>
        <v>909.867849955098</v>
      </c>
      <c r="AF6" s="10">
        <f t="shared" si="2"/>
        <v>937.16388545375094</v>
      </c>
      <c r="AG6" s="10">
        <f t="shared" si="2"/>
        <v>965.27880201736343</v>
      </c>
      <c r="AH6" s="10">
        <f t="shared" si="2"/>
        <v>994.23716607788435</v>
      </c>
      <c r="AI6" s="10">
        <f t="shared" si="2"/>
        <v>1024.064281060221</v>
      </c>
    </row>
    <row r="7" spans="1:35">
      <c r="A7" s="5" t="s">
        <v>17</v>
      </c>
      <c r="B7" s="9">
        <v>617</v>
      </c>
      <c r="C7" s="9">
        <v>617</v>
      </c>
      <c r="D7" s="9">
        <v>617</v>
      </c>
      <c r="E7" s="9">
        <v>618</v>
      </c>
      <c r="F7" s="9">
        <v>623</v>
      </c>
      <c r="G7" s="9">
        <v>628</v>
      </c>
      <c r="H7" s="7">
        <v>639</v>
      </c>
      <c r="I7" s="7">
        <v>653</v>
      </c>
      <c r="J7" s="7">
        <v>662</v>
      </c>
      <c r="K7" s="7">
        <v>674</v>
      </c>
      <c r="L7" s="7">
        <v>675</v>
      </c>
      <c r="M7" s="7">
        <v>685</v>
      </c>
      <c r="N7" s="7">
        <v>696</v>
      </c>
      <c r="O7" s="7">
        <v>710</v>
      </c>
      <c r="P7" s="7">
        <v>726</v>
      </c>
      <c r="Q7" s="7">
        <v>748</v>
      </c>
      <c r="R7" s="7">
        <v>772</v>
      </c>
      <c r="S7" s="7">
        <v>798</v>
      </c>
      <c r="T7" s="7">
        <v>824</v>
      </c>
      <c r="U7" s="7">
        <v>825</v>
      </c>
      <c r="V7" s="7">
        <v>853</v>
      </c>
      <c r="W7" s="5" t="s">
        <v>17</v>
      </c>
      <c r="Y7" s="7">
        <v>798</v>
      </c>
      <c r="Z7" s="10">
        <f t="shared" ref="Z7:AI7" si="3">SUM(Y7*1.03)</f>
        <v>821.94</v>
      </c>
      <c r="AA7" s="10">
        <f t="shared" si="3"/>
        <v>846.59820000000013</v>
      </c>
      <c r="AB7" s="10">
        <f t="shared" si="3"/>
        <v>871.99614600000018</v>
      </c>
      <c r="AC7" s="10">
        <f t="shared" si="3"/>
        <v>898.15603038000017</v>
      </c>
      <c r="AD7" s="10">
        <f t="shared" si="3"/>
        <v>925.10071129140022</v>
      </c>
      <c r="AE7" s="10">
        <f t="shared" si="3"/>
        <v>952.8537326301423</v>
      </c>
      <c r="AF7" s="10">
        <f t="shared" si="3"/>
        <v>981.43934460904654</v>
      </c>
      <c r="AG7" s="10">
        <f t="shared" si="3"/>
        <v>1010.882524947318</v>
      </c>
      <c r="AH7" s="10">
        <f t="shared" si="3"/>
        <v>1041.2090006957376</v>
      </c>
      <c r="AI7" s="10">
        <f t="shared" si="3"/>
        <v>1072.4452707166097</v>
      </c>
    </row>
    <row r="8" spans="1:35">
      <c r="A8" s="5" t="s">
        <v>18</v>
      </c>
      <c r="B8" s="9">
        <v>604</v>
      </c>
      <c r="C8" s="9">
        <v>605</v>
      </c>
      <c r="D8" s="9">
        <v>605</v>
      </c>
      <c r="E8" s="9">
        <v>606</v>
      </c>
      <c r="F8" s="9">
        <v>608</v>
      </c>
      <c r="G8" s="9">
        <v>610</v>
      </c>
      <c r="H8" s="7">
        <v>618</v>
      </c>
      <c r="I8" s="7">
        <v>629</v>
      </c>
      <c r="J8" s="7">
        <v>631</v>
      </c>
      <c r="K8" s="7">
        <v>645</v>
      </c>
      <c r="L8" s="7">
        <v>647</v>
      </c>
      <c r="M8" s="7">
        <v>654</v>
      </c>
      <c r="N8" s="7">
        <v>665</v>
      </c>
      <c r="O8" s="7">
        <v>679</v>
      </c>
      <c r="P8" s="7">
        <v>695</v>
      </c>
      <c r="Q8" s="7">
        <v>716</v>
      </c>
      <c r="R8" s="7">
        <v>738</v>
      </c>
      <c r="S8" s="7">
        <v>762</v>
      </c>
      <c r="T8" s="7">
        <v>790</v>
      </c>
      <c r="U8" s="7">
        <v>792</v>
      </c>
      <c r="V8" s="7">
        <v>822</v>
      </c>
      <c r="W8" s="5" t="s">
        <v>18</v>
      </c>
      <c r="Y8" s="7">
        <v>762</v>
      </c>
      <c r="Z8" s="10">
        <f t="shared" ref="Z8:AI8" si="4">SUM(Y8*1.03)</f>
        <v>784.86</v>
      </c>
      <c r="AA8" s="10">
        <f t="shared" si="4"/>
        <v>808.4058</v>
      </c>
      <c r="AB8" s="10">
        <f t="shared" si="4"/>
        <v>832.65797399999997</v>
      </c>
      <c r="AC8" s="10">
        <f t="shared" si="4"/>
        <v>857.63771322000002</v>
      </c>
      <c r="AD8" s="10">
        <f t="shared" si="4"/>
        <v>883.36684461660002</v>
      </c>
      <c r="AE8" s="10">
        <f t="shared" si="4"/>
        <v>909.867849955098</v>
      </c>
      <c r="AF8" s="10">
        <f t="shared" si="4"/>
        <v>937.16388545375094</v>
      </c>
      <c r="AG8" s="10">
        <f t="shared" si="4"/>
        <v>965.27880201736343</v>
      </c>
      <c r="AH8" s="10">
        <f t="shared" si="4"/>
        <v>994.23716607788435</v>
      </c>
      <c r="AI8" s="10">
        <f t="shared" si="4"/>
        <v>1024.064281060221</v>
      </c>
    </row>
    <row r="9" spans="1:35">
      <c r="A9" s="5" t="s">
        <v>19</v>
      </c>
      <c r="B9" s="9">
        <v>604</v>
      </c>
      <c r="C9" s="9">
        <v>605</v>
      </c>
      <c r="D9" s="9">
        <v>606</v>
      </c>
      <c r="E9" s="9">
        <v>607</v>
      </c>
      <c r="F9" s="9">
        <v>610</v>
      </c>
      <c r="G9" s="9">
        <v>613</v>
      </c>
      <c r="H9" s="7">
        <v>620</v>
      </c>
      <c r="I9" s="7">
        <v>629</v>
      </c>
      <c r="J9" s="7">
        <v>631</v>
      </c>
      <c r="K9" s="7">
        <v>645</v>
      </c>
      <c r="L9" s="7">
        <v>647</v>
      </c>
      <c r="M9" s="7">
        <v>654</v>
      </c>
      <c r="N9" s="7">
        <v>665</v>
      </c>
      <c r="O9" s="7">
        <v>680</v>
      </c>
      <c r="P9" s="7">
        <v>696</v>
      </c>
      <c r="Q9" s="7">
        <v>717</v>
      </c>
      <c r="R9" s="7">
        <v>739</v>
      </c>
      <c r="S9" s="7">
        <v>763</v>
      </c>
      <c r="T9" s="7">
        <v>790</v>
      </c>
      <c r="U9" s="7">
        <v>793</v>
      </c>
      <c r="V9" s="7">
        <v>822</v>
      </c>
      <c r="W9" s="5" t="s">
        <v>19</v>
      </c>
      <c r="Y9" s="7">
        <v>763</v>
      </c>
      <c r="Z9" s="10">
        <f t="shared" ref="Z9:AI9" si="5">SUM(Y9*1.03)</f>
        <v>785.89</v>
      </c>
      <c r="AA9" s="10">
        <f t="shared" si="5"/>
        <v>809.46670000000006</v>
      </c>
      <c r="AB9" s="10">
        <f t="shared" si="5"/>
        <v>833.75070100000005</v>
      </c>
      <c r="AC9" s="10">
        <f t="shared" si="5"/>
        <v>858.76322203000007</v>
      </c>
      <c r="AD9" s="10">
        <f t="shared" si="5"/>
        <v>884.52611869090003</v>
      </c>
      <c r="AE9" s="10">
        <f t="shared" si="5"/>
        <v>911.06190225162709</v>
      </c>
      <c r="AF9" s="10">
        <f t="shared" si="5"/>
        <v>938.39375931917596</v>
      </c>
      <c r="AG9" s="10">
        <f t="shared" si="5"/>
        <v>966.54557209875122</v>
      </c>
      <c r="AH9" s="10">
        <f t="shared" si="5"/>
        <v>995.54193926171376</v>
      </c>
      <c r="AI9" s="10">
        <f t="shared" si="5"/>
        <v>1025.4081974395651</v>
      </c>
    </row>
    <row r="10" spans="1:35">
      <c r="A10" s="5" t="s">
        <v>20</v>
      </c>
      <c r="B10" s="9">
        <v>610</v>
      </c>
      <c r="C10" s="9">
        <v>610</v>
      </c>
      <c r="D10" s="9">
        <v>610</v>
      </c>
      <c r="E10" s="9">
        <v>611</v>
      </c>
      <c r="F10" s="9">
        <v>614</v>
      </c>
      <c r="G10" s="9">
        <v>618</v>
      </c>
      <c r="H10" s="7">
        <v>629</v>
      </c>
      <c r="I10" s="7">
        <v>641</v>
      </c>
      <c r="J10" s="7">
        <v>644</v>
      </c>
      <c r="K10" s="7">
        <v>657</v>
      </c>
      <c r="L10" s="7">
        <v>658</v>
      </c>
      <c r="M10" s="7">
        <v>664</v>
      </c>
      <c r="N10" s="7">
        <v>675</v>
      </c>
      <c r="O10" s="7">
        <v>689</v>
      </c>
      <c r="P10" s="7">
        <v>705</v>
      </c>
      <c r="Q10" s="7">
        <v>726</v>
      </c>
      <c r="R10" s="7">
        <v>748</v>
      </c>
      <c r="S10" s="7">
        <v>772</v>
      </c>
      <c r="T10" s="7">
        <v>798</v>
      </c>
      <c r="U10" s="7">
        <v>800</v>
      </c>
      <c r="V10" s="7">
        <v>828</v>
      </c>
      <c r="W10" s="5" t="s">
        <v>20</v>
      </c>
      <c r="Y10" s="7">
        <v>772</v>
      </c>
      <c r="Z10" s="10">
        <f t="shared" ref="Z10:AI10" si="6">SUM(Y10*1.03)</f>
        <v>795.16</v>
      </c>
      <c r="AA10" s="10">
        <f t="shared" si="6"/>
        <v>819.01480000000004</v>
      </c>
      <c r="AB10" s="10">
        <f t="shared" si="6"/>
        <v>843.5852440000001</v>
      </c>
      <c r="AC10" s="10">
        <f t="shared" si="6"/>
        <v>868.8928013200001</v>
      </c>
      <c r="AD10" s="10">
        <f t="shared" si="6"/>
        <v>894.95958535960017</v>
      </c>
      <c r="AE10" s="10">
        <f t="shared" si="6"/>
        <v>921.80837292038825</v>
      </c>
      <c r="AF10" s="10">
        <f t="shared" si="6"/>
        <v>949.46262410799989</v>
      </c>
      <c r="AG10" s="10">
        <f t="shared" si="6"/>
        <v>977.94650283123985</v>
      </c>
      <c r="AH10" s="10">
        <f t="shared" si="6"/>
        <v>1007.2848979161771</v>
      </c>
      <c r="AI10" s="10">
        <f t="shared" si="6"/>
        <v>1037.5034448536624</v>
      </c>
    </row>
    <row r="11" spans="1:35">
      <c r="A11" s="5" t="s">
        <v>21</v>
      </c>
      <c r="B11" s="9">
        <v>646</v>
      </c>
      <c r="C11" s="9">
        <v>647</v>
      </c>
      <c r="D11" s="9">
        <v>647</v>
      </c>
      <c r="E11" s="9">
        <v>648</v>
      </c>
      <c r="F11" s="9">
        <v>651</v>
      </c>
      <c r="G11" s="9">
        <v>655</v>
      </c>
      <c r="H11" s="7">
        <v>665</v>
      </c>
      <c r="I11" s="7">
        <v>676</v>
      </c>
      <c r="J11" s="7">
        <v>678</v>
      </c>
      <c r="K11" s="7">
        <v>690</v>
      </c>
      <c r="L11" s="7">
        <v>692</v>
      </c>
      <c r="M11" s="7">
        <v>699</v>
      </c>
      <c r="N11" s="7">
        <v>713</v>
      </c>
      <c r="O11" s="7">
        <v>729</v>
      </c>
      <c r="P11" s="7">
        <v>747</v>
      </c>
      <c r="Q11" s="7">
        <v>771</v>
      </c>
      <c r="R11" s="7">
        <v>796</v>
      </c>
      <c r="S11" s="7">
        <v>822</v>
      </c>
      <c r="T11" s="7">
        <v>849</v>
      </c>
      <c r="U11" s="7">
        <v>851</v>
      </c>
      <c r="V11" s="7">
        <v>879</v>
      </c>
      <c r="W11" s="5" t="s">
        <v>21</v>
      </c>
      <c r="Y11" s="7">
        <v>822</v>
      </c>
      <c r="Z11" s="10">
        <f t="shared" ref="Z11:AI11" si="7">SUM(Y11*1.03)</f>
        <v>846.66</v>
      </c>
      <c r="AA11" s="10">
        <f t="shared" si="7"/>
        <v>872.0598</v>
      </c>
      <c r="AB11" s="10">
        <f t="shared" si="7"/>
        <v>898.22159399999998</v>
      </c>
      <c r="AC11" s="10">
        <f t="shared" si="7"/>
        <v>925.16824182000005</v>
      </c>
      <c r="AD11" s="10">
        <f t="shared" si="7"/>
        <v>952.92328907460012</v>
      </c>
      <c r="AE11" s="10">
        <f t="shared" si="7"/>
        <v>981.51098774683817</v>
      </c>
      <c r="AF11" s="10">
        <f t="shared" si="7"/>
        <v>1010.9563173792434</v>
      </c>
      <c r="AG11" s="10">
        <f t="shared" si="7"/>
        <v>1041.2850069006208</v>
      </c>
      <c r="AH11" s="10">
        <f t="shared" si="7"/>
        <v>1072.5235571076396</v>
      </c>
      <c r="AI11" s="10">
        <f t="shared" si="7"/>
        <v>1104.6992638208687</v>
      </c>
    </row>
    <row r="12" spans="1:35">
      <c r="A12" s="5" t="s">
        <v>22</v>
      </c>
      <c r="B12" s="9">
        <v>648</v>
      </c>
      <c r="C12" s="9">
        <v>648</v>
      </c>
      <c r="D12" s="9">
        <v>648</v>
      </c>
      <c r="E12" s="9">
        <v>649</v>
      </c>
      <c r="F12" s="9">
        <v>652</v>
      </c>
      <c r="G12" s="9">
        <v>657</v>
      </c>
      <c r="H12" s="7">
        <v>671</v>
      </c>
      <c r="I12" s="7">
        <v>683</v>
      </c>
      <c r="J12" s="7">
        <v>685</v>
      </c>
      <c r="K12" s="7">
        <v>697</v>
      </c>
      <c r="L12" s="7">
        <v>700</v>
      </c>
      <c r="M12" s="7">
        <v>705</v>
      </c>
      <c r="N12" s="7">
        <v>718</v>
      </c>
      <c r="O12" s="7">
        <v>733</v>
      </c>
      <c r="P12" s="7">
        <v>751</v>
      </c>
      <c r="Q12" s="7">
        <v>775</v>
      </c>
      <c r="R12" s="7">
        <v>800</v>
      </c>
      <c r="S12" s="7">
        <v>826</v>
      </c>
      <c r="T12" s="7">
        <v>853</v>
      </c>
      <c r="U12" s="7">
        <v>854</v>
      </c>
      <c r="V12" s="7">
        <v>882</v>
      </c>
      <c r="W12" s="5" t="s">
        <v>22</v>
      </c>
      <c r="Y12" s="7">
        <v>826</v>
      </c>
      <c r="Z12" s="10">
        <f t="shared" ref="Z12:AI12" si="8">SUM(Y12*1.03)</f>
        <v>850.78</v>
      </c>
      <c r="AA12" s="10">
        <f t="shared" si="8"/>
        <v>876.30340000000001</v>
      </c>
      <c r="AB12" s="10">
        <f t="shared" si="8"/>
        <v>902.59250200000008</v>
      </c>
      <c r="AC12" s="10">
        <f t="shared" si="8"/>
        <v>929.6702770600001</v>
      </c>
      <c r="AD12" s="10">
        <f t="shared" si="8"/>
        <v>957.56038537180018</v>
      </c>
      <c r="AE12" s="10">
        <f t="shared" si="8"/>
        <v>986.2871969329542</v>
      </c>
      <c r="AF12" s="10">
        <f t="shared" si="8"/>
        <v>1015.8758128409429</v>
      </c>
      <c r="AG12" s="10">
        <f t="shared" si="8"/>
        <v>1046.3520872261713</v>
      </c>
      <c r="AH12" s="10">
        <f t="shared" si="8"/>
        <v>1077.7426498429566</v>
      </c>
      <c r="AI12" s="10">
        <f t="shared" si="8"/>
        <v>1110.0749293382453</v>
      </c>
    </row>
    <row r="13" spans="1:35">
      <c r="A13" s="5" t="s">
        <v>23</v>
      </c>
      <c r="B13" s="9">
        <v>644</v>
      </c>
      <c r="C13" s="9">
        <v>644</v>
      </c>
      <c r="D13" s="9">
        <v>644</v>
      </c>
      <c r="E13" s="9">
        <v>645</v>
      </c>
      <c r="F13" s="9">
        <v>649</v>
      </c>
      <c r="G13" s="9">
        <v>654</v>
      </c>
      <c r="H13" s="7">
        <v>664</v>
      </c>
      <c r="I13" s="7">
        <v>675</v>
      </c>
      <c r="J13" s="7">
        <v>676</v>
      </c>
      <c r="K13" s="7">
        <v>688</v>
      </c>
      <c r="L13" s="7">
        <v>690</v>
      </c>
      <c r="M13" s="7">
        <v>696</v>
      </c>
      <c r="N13" s="7">
        <v>707</v>
      </c>
      <c r="O13" s="7">
        <v>721</v>
      </c>
      <c r="P13" s="7">
        <v>737</v>
      </c>
      <c r="Q13" s="7">
        <v>759</v>
      </c>
      <c r="R13" s="7">
        <v>783</v>
      </c>
      <c r="S13" s="7">
        <v>809</v>
      </c>
      <c r="T13" s="7">
        <v>835</v>
      </c>
      <c r="U13" s="7">
        <v>837</v>
      </c>
      <c r="V13" s="7">
        <v>865</v>
      </c>
      <c r="W13" s="5" t="s">
        <v>23</v>
      </c>
      <c r="Y13" s="7">
        <v>809</v>
      </c>
      <c r="Z13" s="10">
        <f t="shared" ref="Z13:AI13" si="9">SUM(Y13*1.03)</f>
        <v>833.27</v>
      </c>
      <c r="AA13" s="10">
        <f t="shared" si="9"/>
        <v>858.2681</v>
      </c>
      <c r="AB13" s="10">
        <f t="shared" si="9"/>
        <v>884.01614300000006</v>
      </c>
      <c r="AC13" s="10">
        <f t="shared" si="9"/>
        <v>910.53662729000007</v>
      </c>
      <c r="AD13" s="10">
        <f t="shared" si="9"/>
        <v>937.85272610870004</v>
      </c>
      <c r="AE13" s="10">
        <f t="shared" si="9"/>
        <v>965.98830789196109</v>
      </c>
      <c r="AF13" s="10">
        <f t="shared" si="9"/>
        <v>994.96795712871995</v>
      </c>
      <c r="AG13" s="10">
        <f t="shared" si="9"/>
        <v>1024.8169958425815</v>
      </c>
      <c r="AH13" s="10">
        <f t="shared" si="9"/>
        <v>1055.5615057178591</v>
      </c>
      <c r="AI13" s="10">
        <f t="shared" si="9"/>
        <v>1087.228350889395</v>
      </c>
    </row>
    <row r="14" spans="1:35">
      <c r="A14" s="5" t="s">
        <v>24</v>
      </c>
      <c r="B14" s="9">
        <v>677</v>
      </c>
      <c r="C14" s="9">
        <v>678</v>
      </c>
      <c r="D14" s="9">
        <v>678</v>
      </c>
      <c r="E14" s="9">
        <v>679</v>
      </c>
      <c r="F14" s="9">
        <v>682</v>
      </c>
      <c r="G14" s="9">
        <v>687</v>
      </c>
      <c r="H14" s="7">
        <v>702</v>
      </c>
      <c r="I14" s="7">
        <v>722</v>
      </c>
      <c r="J14" s="7">
        <v>735</v>
      </c>
      <c r="K14" s="7">
        <v>750</v>
      </c>
      <c r="L14" s="7">
        <v>759</v>
      </c>
      <c r="M14" s="7">
        <v>771</v>
      </c>
      <c r="N14" s="7">
        <v>785</v>
      </c>
      <c r="O14" s="7">
        <v>802</v>
      </c>
      <c r="P14" s="7">
        <v>820</v>
      </c>
      <c r="Q14" s="7">
        <v>845</v>
      </c>
      <c r="R14" s="7">
        <v>871</v>
      </c>
      <c r="S14" s="7">
        <v>898</v>
      </c>
      <c r="T14" s="7">
        <v>926</v>
      </c>
      <c r="U14" s="7">
        <v>928</v>
      </c>
      <c r="V14" s="7">
        <v>956</v>
      </c>
      <c r="W14" s="5" t="s">
        <v>24</v>
      </c>
      <c r="Y14" s="7">
        <v>898</v>
      </c>
      <c r="Z14" s="10">
        <f t="shared" ref="Z14:AI14" si="10">SUM(Y14*1.03)</f>
        <v>924.94</v>
      </c>
      <c r="AA14" s="10">
        <f t="shared" si="10"/>
        <v>952.68820000000005</v>
      </c>
      <c r="AB14" s="10">
        <f t="shared" si="10"/>
        <v>981.26884600000005</v>
      </c>
      <c r="AC14" s="10">
        <f t="shared" si="10"/>
        <v>1010.7069113800001</v>
      </c>
      <c r="AD14" s="10">
        <f t="shared" si="10"/>
        <v>1041.0281187214</v>
      </c>
      <c r="AE14" s="10">
        <f t="shared" si="10"/>
        <v>1072.2589622830421</v>
      </c>
      <c r="AF14" s="10">
        <f t="shared" si="10"/>
        <v>1104.4267311515334</v>
      </c>
      <c r="AG14" s="10">
        <f t="shared" si="10"/>
        <v>1137.5595330860795</v>
      </c>
      <c r="AH14" s="10">
        <f t="shared" si="10"/>
        <v>1171.6863190786619</v>
      </c>
      <c r="AI14" s="10">
        <f t="shared" si="10"/>
        <v>1206.8369086510218</v>
      </c>
    </row>
    <row r="15" spans="1:35">
      <c r="A15" s="5" t="s">
        <v>25</v>
      </c>
      <c r="B15" s="9">
        <v>676</v>
      </c>
      <c r="C15" s="9">
        <v>677</v>
      </c>
      <c r="D15" s="9">
        <v>677</v>
      </c>
      <c r="E15" s="9">
        <v>678</v>
      </c>
      <c r="F15" s="9">
        <v>682</v>
      </c>
      <c r="G15" s="9">
        <v>687</v>
      </c>
      <c r="H15" s="7">
        <v>706</v>
      </c>
      <c r="I15" s="7">
        <v>723</v>
      </c>
      <c r="J15" s="7">
        <v>728</v>
      </c>
      <c r="K15" s="7">
        <v>744</v>
      </c>
      <c r="L15" s="7">
        <v>748</v>
      </c>
      <c r="M15" s="7">
        <v>756</v>
      </c>
      <c r="N15" s="7">
        <v>777</v>
      </c>
      <c r="O15" s="7">
        <v>798</v>
      </c>
      <c r="P15" s="7">
        <v>817</v>
      </c>
      <c r="Q15" s="7">
        <v>842</v>
      </c>
      <c r="R15" s="7">
        <v>868</v>
      </c>
      <c r="S15" s="7">
        <v>895</v>
      </c>
      <c r="T15" s="7">
        <v>923</v>
      </c>
      <c r="U15" s="7">
        <v>925</v>
      </c>
      <c r="V15" s="7">
        <v>953</v>
      </c>
      <c r="W15" s="5" t="s">
        <v>25</v>
      </c>
      <c r="Y15" s="7">
        <v>895</v>
      </c>
      <c r="Z15" s="10">
        <f t="shared" ref="Z15:AI15" si="11">SUM(Y15*1.03)</f>
        <v>921.85</v>
      </c>
      <c r="AA15" s="10">
        <f t="shared" si="11"/>
        <v>949.5055000000001</v>
      </c>
      <c r="AB15" s="10">
        <f t="shared" si="11"/>
        <v>977.99066500000015</v>
      </c>
      <c r="AC15" s="10">
        <f t="shared" si="11"/>
        <v>1007.3303849500002</v>
      </c>
      <c r="AD15" s="10">
        <f t="shared" si="11"/>
        <v>1037.5502964985003</v>
      </c>
      <c r="AE15" s="10">
        <f t="shared" si="11"/>
        <v>1068.6768053934554</v>
      </c>
      <c r="AF15" s="10">
        <f t="shared" si="11"/>
        <v>1100.7371095552592</v>
      </c>
      <c r="AG15" s="10">
        <f t="shared" si="11"/>
        <v>1133.7592228419169</v>
      </c>
      <c r="AH15" s="10">
        <f t="shared" si="11"/>
        <v>1167.7719995271743</v>
      </c>
      <c r="AI15" s="10">
        <f t="shared" si="11"/>
        <v>1202.8051595129896</v>
      </c>
    </row>
    <row r="16" spans="1:35">
      <c r="A16" s="5" t="s">
        <v>26</v>
      </c>
      <c r="B16" s="9">
        <v>708</v>
      </c>
      <c r="C16" s="9">
        <v>708</v>
      </c>
      <c r="D16" s="9">
        <v>708</v>
      </c>
      <c r="E16" s="9">
        <v>710</v>
      </c>
      <c r="F16" s="9">
        <v>714</v>
      </c>
      <c r="G16" s="9">
        <v>719</v>
      </c>
      <c r="H16" s="7">
        <v>739</v>
      </c>
      <c r="I16" s="7">
        <v>766</v>
      </c>
      <c r="J16" s="7">
        <v>791</v>
      </c>
      <c r="K16" s="7">
        <v>821</v>
      </c>
      <c r="L16" s="7">
        <v>837</v>
      </c>
      <c r="M16" s="7">
        <v>850</v>
      </c>
      <c r="N16" s="7">
        <v>869</v>
      </c>
      <c r="O16" s="7">
        <v>888</v>
      </c>
      <c r="P16" s="7">
        <v>907</v>
      </c>
      <c r="Q16" s="7">
        <v>932</v>
      </c>
      <c r="R16" s="7">
        <v>958</v>
      </c>
      <c r="S16" s="7">
        <v>985</v>
      </c>
      <c r="T16" s="7">
        <v>1013</v>
      </c>
      <c r="U16" s="7">
        <v>1013</v>
      </c>
      <c r="V16" s="7">
        <v>1041</v>
      </c>
      <c r="W16" s="5" t="s">
        <v>26</v>
      </c>
      <c r="Y16" s="7">
        <v>985</v>
      </c>
      <c r="Z16" s="10">
        <f t="shared" ref="Z16:AI16" si="12">SUM(Y16*1.03)</f>
        <v>1014.5500000000001</v>
      </c>
      <c r="AA16" s="10">
        <f t="shared" si="12"/>
        <v>1044.9865000000002</v>
      </c>
      <c r="AB16" s="10">
        <f t="shared" si="12"/>
        <v>1076.3360950000003</v>
      </c>
      <c r="AC16" s="10">
        <f t="shared" si="12"/>
        <v>1108.6261778500004</v>
      </c>
      <c r="AD16" s="10">
        <f t="shared" si="12"/>
        <v>1141.8849631855005</v>
      </c>
      <c r="AE16" s="10">
        <f t="shared" si="12"/>
        <v>1176.1415120810655</v>
      </c>
      <c r="AF16" s="10">
        <f t="shared" si="12"/>
        <v>1211.4257574434976</v>
      </c>
      <c r="AG16" s="10">
        <f t="shared" si="12"/>
        <v>1247.7685301668025</v>
      </c>
      <c r="AH16" s="10">
        <f t="shared" si="12"/>
        <v>1285.2015860718066</v>
      </c>
      <c r="AI16" s="10">
        <f t="shared" si="12"/>
        <v>1323.7576336539607</v>
      </c>
    </row>
    <row r="17" spans="1:35">
      <c r="A17" s="5" t="s">
        <v>27</v>
      </c>
      <c r="B17" s="9">
        <v>706</v>
      </c>
      <c r="C17" s="9">
        <v>706</v>
      </c>
      <c r="D17" s="9">
        <v>707</v>
      </c>
      <c r="E17" s="9">
        <v>708</v>
      </c>
      <c r="F17" s="9">
        <v>712</v>
      </c>
      <c r="G17" s="9">
        <v>717</v>
      </c>
      <c r="H17" s="7">
        <v>736</v>
      </c>
      <c r="I17" s="7">
        <v>766</v>
      </c>
      <c r="J17" s="7">
        <v>789</v>
      </c>
      <c r="K17" s="7">
        <v>818</v>
      </c>
      <c r="L17" s="7">
        <v>836</v>
      </c>
      <c r="M17" s="7">
        <v>849</v>
      </c>
      <c r="N17" s="7">
        <v>868</v>
      </c>
      <c r="O17" s="7">
        <v>887</v>
      </c>
      <c r="P17" s="7">
        <v>905</v>
      </c>
      <c r="Q17" s="7">
        <v>930</v>
      </c>
      <c r="R17" s="7">
        <v>956</v>
      </c>
      <c r="S17" s="7">
        <v>983</v>
      </c>
      <c r="T17" s="7">
        <v>1011</v>
      </c>
      <c r="U17" s="7">
        <v>1012</v>
      </c>
      <c r="V17" s="7">
        <v>1040</v>
      </c>
      <c r="W17" s="5" t="s">
        <v>27</v>
      </c>
      <c r="Y17" s="7">
        <v>983</v>
      </c>
      <c r="Z17" s="10">
        <f t="shared" ref="Z17:AI17" si="13">SUM(Y17*1.03)</f>
        <v>1012.49</v>
      </c>
      <c r="AA17" s="10">
        <f t="shared" si="13"/>
        <v>1042.8647000000001</v>
      </c>
      <c r="AB17" s="10">
        <f t="shared" si="13"/>
        <v>1074.1506410000002</v>
      </c>
      <c r="AC17" s="10">
        <f t="shared" si="13"/>
        <v>1106.3751602300001</v>
      </c>
      <c r="AD17" s="10">
        <f t="shared" si="13"/>
        <v>1139.5664150369003</v>
      </c>
      <c r="AE17" s="10">
        <f t="shared" si="13"/>
        <v>1173.7534074880073</v>
      </c>
      <c r="AF17" s="10">
        <f t="shared" si="13"/>
        <v>1208.9660097126475</v>
      </c>
      <c r="AG17" s="10">
        <f t="shared" si="13"/>
        <v>1245.2349900040269</v>
      </c>
      <c r="AH17" s="10">
        <f t="shared" si="13"/>
        <v>1282.5920397041477</v>
      </c>
      <c r="AI17" s="10">
        <f t="shared" si="13"/>
        <v>1321.0698008952722</v>
      </c>
    </row>
    <row r="18" spans="1:35">
      <c r="A18" s="5" t="s">
        <v>28</v>
      </c>
      <c r="B18" s="9">
        <v>641</v>
      </c>
      <c r="C18" s="9">
        <v>641</v>
      </c>
      <c r="D18" s="9">
        <v>641</v>
      </c>
      <c r="E18" s="9">
        <v>642</v>
      </c>
      <c r="F18" s="9">
        <v>645</v>
      </c>
      <c r="G18" s="9">
        <v>648</v>
      </c>
      <c r="H18" s="7">
        <v>657</v>
      </c>
      <c r="I18" s="7">
        <v>669</v>
      </c>
      <c r="J18" s="7">
        <v>669</v>
      </c>
      <c r="K18" s="7">
        <v>681</v>
      </c>
      <c r="L18" s="7">
        <v>683</v>
      </c>
      <c r="M18" s="7">
        <v>689</v>
      </c>
      <c r="N18" s="7">
        <v>701</v>
      </c>
      <c r="O18" s="7">
        <v>715</v>
      </c>
      <c r="P18" s="7">
        <v>731</v>
      </c>
      <c r="Q18" s="7">
        <v>753</v>
      </c>
      <c r="R18" s="7">
        <v>778</v>
      </c>
      <c r="S18" s="7">
        <v>803</v>
      </c>
      <c r="T18" s="7">
        <v>830</v>
      </c>
      <c r="U18" s="7">
        <v>831</v>
      </c>
      <c r="V18" s="7">
        <v>859</v>
      </c>
      <c r="W18" s="5" t="s">
        <v>28</v>
      </c>
      <c r="Y18" s="7">
        <v>803</v>
      </c>
      <c r="Z18" s="10">
        <f t="shared" ref="Z18:AI18" si="14">SUM(Y18*1.03)</f>
        <v>827.09</v>
      </c>
      <c r="AA18" s="10">
        <f t="shared" si="14"/>
        <v>851.9027000000001</v>
      </c>
      <c r="AB18" s="10">
        <f t="shared" si="14"/>
        <v>877.45978100000013</v>
      </c>
      <c r="AC18" s="10">
        <f t="shared" si="14"/>
        <v>903.78357443000016</v>
      </c>
      <c r="AD18" s="10">
        <f t="shared" si="14"/>
        <v>930.89708166290018</v>
      </c>
      <c r="AE18" s="10">
        <f t="shared" si="14"/>
        <v>958.8239941127872</v>
      </c>
      <c r="AF18" s="10">
        <f t="shared" si="14"/>
        <v>987.58871393617085</v>
      </c>
      <c r="AG18" s="10">
        <f t="shared" si="14"/>
        <v>1017.216375354256</v>
      </c>
      <c r="AH18" s="10">
        <f t="shared" si="14"/>
        <v>1047.7328666148837</v>
      </c>
      <c r="AI18" s="10">
        <f t="shared" si="14"/>
        <v>1079.1648526133304</v>
      </c>
    </row>
    <row r="19" spans="1:35">
      <c r="A19" s="5" t="s">
        <v>29</v>
      </c>
      <c r="B19" s="9">
        <v>644</v>
      </c>
      <c r="C19" s="9">
        <v>644</v>
      </c>
      <c r="D19" s="9">
        <v>644</v>
      </c>
      <c r="E19" s="9">
        <v>644</v>
      </c>
      <c r="F19" s="9">
        <v>648</v>
      </c>
      <c r="G19" s="9">
        <v>652</v>
      </c>
      <c r="H19" s="7">
        <v>666</v>
      </c>
      <c r="I19" s="7">
        <v>677</v>
      </c>
      <c r="J19" s="7">
        <v>679</v>
      </c>
      <c r="K19" s="7">
        <v>691</v>
      </c>
      <c r="L19" s="7">
        <v>692</v>
      </c>
      <c r="M19" s="7">
        <v>700</v>
      </c>
      <c r="N19" s="7">
        <v>712</v>
      </c>
      <c r="O19" s="7">
        <v>728</v>
      </c>
      <c r="P19" s="7">
        <v>746</v>
      </c>
      <c r="Q19" s="7">
        <v>770</v>
      </c>
      <c r="R19" s="7">
        <v>795</v>
      </c>
      <c r="S19" s="7">
        <v>821</v>
      </c>
      <c r="T19" s="7">
        <v>848</v>
      </c>
      <c r="U19" s="7">
        <v>849</v>
      </c>
      <c r="V19" s="7">
        <v>877</v>
      </c>
      <c r="W19" s="5" t="s">
        <v>29</v>
      </c>
      <c r="Y19" s="7">
        <v>821</v>
      </c>
      <c r="Z19" s="10">
        <f t="shared" ref="Z19:AI19" si="15">SUM(Y19*1.03)</f>
        <v>845.63</v>
      </c>
      <c r="AA19" s="10">
        <f t="shared" si="15"/>
        <v>870.99890000000005</v>
      </c>
      <c r="AB19" s="10">
        <f t="shared" si="15"/>
        <v>897.12886700000013</v>
      </c>
      <c r="AC19" s="10">
        <f t="shared" si="15"/>
        <v>924.04273301000012</v>
      </c>
      <c r="AD19" s="10">
        <f t="shared" si="15"/>
        <v>951.76401500030011</v>
      </c>
      <c r="AE19" s="10">
        <f t="shared" si="15"/>
        <v>980.31693545030919</v>
      </c>
      <c r="AF19" s="10">
        <f t="shared" si="15"/>
        <v>1009.7264435138185</v>
      </c>
      <c r="AG19" s="10">
        <f t="shared" si="15"/>
        <v>1040.0182368192332</v>
      </c>
      <c r="AH19" s="10">
        <f t="shared" si="15"/>
        <v>1071.2187839238102</v>
      </c>
      <c r="AI19" s="10">
        <f t="shared" si="15"/>
        <v>1103.3553474415246</v>
      </c>
    </row>
    <row r="20" spans="1:35">
      <c r="A20" s="5" t="s">
        <v>30</v>
      </c>
      <c r="B20" s="9">
        <v>645</v>
      </c>
      <c r="C20" s="9">
        <v>645</v>
      </c>
      <c r="D20" s="9">
        <v>645</v>
      </c>
      <c r="E20" s="9">
        <v>646</v>
      </c>
      <c r="F20" s="9">
        <v>649</v>
      </c>
      <c r="G20" s="9">
        <v>652</v>
      </c>
      <c r="H20" s="7">
        <v>662</v>
      </c>
      <c r="I20" s="7">
        <v>673</v>
      </c>
      <c r="J20" s="7">
        <v>674</v>
      </c>
      <c r="K20" s="7">
        <v>686</v>
      </c>
      <c r="L20" s="7">
        <v>687</v>
      </c>
      <c r="M20" s="7">
        <v>693</v>
      </c>
      <c r="N20" s="7">
        <v>704</v>
      </c>
      <c r="O20" s="7">
        <v>718</v>
      </c>
      <c r="P20" s="7">
        <v>735</v>
      </c>
      <c r="Q20" s="7">
        <v>757</v>
      </c>
      <c r="R20" s="7">
        <v>781</v>
      </c>
      <c r="S20" s="7">
        <v>806</v>
      </c>
      <c r="T20" s="7">
        <v>832</v>
      </c>
      <c r="U20" s="7">
        <v>833</v>
      </c>
      <c r="V20" s="7">
        <v>861</v>
      </c>
      <c r="W20" s="5" t="s">
        <v>30</v>
      </c>
      <c r="Y20" s="7">
        <v>806</v>
      </c>
      <c r="Z20" s="10">
        <f t="shared" ref="Z20:AI20" si="16">SUM(Y20*1.03)</f>
        <v>830.18000000000006</v>
      </c>
      <c r="AA20" s="10">
        <f t="shared" si="16"/>
        <v>855.08540000000005</v>
      </c>
      <c r="AB20" s="10">
        <f t="shared" si="16"/>
        <v>880.73796200000004</v>
      </c>
      <c r="AC20" s="10">
        <f t="shared" si="16"/>
        <v>907.16010086000006</v>
      </c>
      <c r="AD20" s="10">
        <f t="shared" si="16"/>
        <v>934.37490388580011</v>
      </c>
      <c r="AE20" s="10">
        <f t="shared" si="16"/>
        <v>962.40615100237414</v>
      </c>
      <c r="AF20" s="10">
        <f t="shared" si="16"/>
        <v>991.27833553244534</v>
      </c>
      <c r="AG20" s="10">
        <f t="shared" si="16"/>
        <v>1021.0166855984187</v>
      </c>
      <c r="AH20" s="10">
        <f t="shared" si="16"/>
        <v>1051.6471861663713</v>
      </c>
      <c r="AI20" s="10">
        <f t="shared" si="16"/>
        <v>1083.1966017513626</v>
      </c>
    </row>
    <row r="21" spans="1:35">
      <c r="A21" s="5" t="s">
        <v>31</v>
      </c>
      <c r="B21" s="9">
        <v>642</v>
      </c>
      <c r="C21" s="9">
        <v>642</v>
      </c>
      <c r="D21" s="9">
        <v>642</v>
      </c>
      <c r="E21" s="9">
        <v>643</v>
      </c>
      <c r="F21" s="9">
        <v>645</v>
      </c>
      <c r="G21" s="9">
        <v>649</v>
      </c>
      <c r="H21" s="7">
        <v>659</v>
      </c>
      <c r="I21" s="7">
        <v>670</v>
      </c>
      <c r="J21" s="7">
        <v>671</v>
      </c>
      <c r="K21" s="7">
        <v>683</v>
      </c>
      <c r="L21" s="7">
        <v>684</v>
      </c>
      <c r="M21" s="7">
        <v>690</v>
      </c>
      <c r="N21" s="7">
        <v>701</v>
      </c>
      <c r="O21" s="7">
        <v>716</v>
      </c>
      <c r="P21" s="7">
        <v>732</v>
      </c>
      <c r="Q21" s="7">
        <v>754</v>
      </c>
      <c r="R21" s="7">
        <v>778</v>
      </c>
      <c r="S21" s="7">
        <v>803</v>
      </c>
      <c r="T21" s="7">
        <v>829</v>
      </c>
      <c r="U21" s="7">
        <v>830</v>
      </c>
      <c r="V21" s="7">
        <v>858</v>
      </c>
      <c r="W21" s="5" t="s">
        <v>31</v>
      </c>
      <c r="Y21" s="7">
        <v>803</v>
      </c>
      <c r="Z21" s="10">
        <f t="shared" ref="Z21:AI21" si="17">SUM(Y21*1.03)</f>
        <v>827.09</v>
      </c>
      <c r="AA21" s="10">
        <f t="shared" si="17"/>
        <v>851.9027000000001</v>
      </c>
      <c r="AB21" s="10">
        <f t="shared" si="17"/>
        <v>877.45978100000013</v>
      </c>
      <c r="AC21" s="10">
        <f t="shared" si="17"/>
        <v>903.78357443000016</v>
      </c>
      <c r="AD21" s="10">
        <f t="shared" si="17"/>
        <v>930.89708166290018</v>
      </c>
      <c r="AE21" s="10">
        <f t="shared" si="17"/>
        <v>958.8239941127872</v>
      </c>
      <c r="AF21" s="10">
        <f t="shared" si="17"/>
        <v>987.58871393617085</v>
      </c>
      <c r="AG21" s="10">
        <f t="shared" si="17"/>
        <v>1017.216375354256</v>
      </c>
      <c r="AH21" s="10">
        <f t="shared" si="17"/>
        <v>1047.7328666148837</v>
      </c>
      <c r="AI21" s="10">
        <f t="shared" si="17"/>
        <v>1079.1648526133304</v>
      </c>
    </row>
    <row r="22" spans="1:35">
      <c r="A22" s="5" t="s">
        <v>32</v>
      </c>
      <c r="B22" s="9">
        <v>647</v>
      </c>
      <c r="C22" s="9">
        <v>647</v>
      </c>
      <c r="D22" s="9">
        <v>647</v>
      </c>
      <c r="E22" s="9">
        <v>648</v>
      </c>
      <c r="F22" s="9">
        <v>651</v>
      </c>
      <c r="G22" s="9">
        <v>655</v>
      </c>
      <c r="H22" s="7">
        <v>665</v>
      </c>
      <c r="I22" s="7">
        <v>676</v>
      </c>
      <c r="J22" s="7">
        <v>677</v>
      </c>
      <c r="K22" s="7">
        <v>689</v>
      </c>
      <c r="L22" s="7">
        <v>690</v>
      </c>
      <c r="M22" s="7">
        <v>695</v>
      </c>
      <c r="N22" s="7">
        <v>706</v>
      </c>
      <c r="O22" s="7">
        <v>721</v>
      </c>
      <c r="P22" s="7">
        <v>737</v>
      </c>
      <c r="Q22" s="7">
        <v>759</v>
      </c>
      <c r="R22" s="7">
        <v>784</v>
      </c>
      <c r="S22" s="7">
        <v>810</v>
      </c>
      <c r="T22" s="7">
        <v>837</v>
      </c>
      <c r="U22" s="7">
        <v>838</v>
      </c>
      <c r="V22" s="7">
        <v>866</v>
      </c>
      <c r="W22" s="5" t="s">
        <v>32</v>
      </c>
      <c r="Y22" s="7">
        <v>810</v>
      </c>
      <c r="Z22" s="10">
        <f t="shared" ref="Z22:AI22" si="18">SUM(Y22*1.03)</f>
        <v>834.30000000000007</v>
      </c>
      <c r="AA22" s="10">
        <f t="shared" si="18"/>
        <v>859.32900000000006</v>
      </c>
      <c r="AB22" s="10">
        <f t="shared" si="18"/>
        <v>885.10887000000014</v>
      </c>
      <c r="AC22" s="10">
        <f t="shared" si="18"/>
        <v>911.66213610000011</v>
      </c>
      <c r="AD22" s="10">
        <f t="shared" si="18"/>
        <v>939.01200018300017</v>
      </c>
      <c r="AE22" s="10">
        <f t="shared" si="18"/>
        <v>967.18236018849018</v>
      </c>
      <c r="AF22" s="10">
        <f t="shared" si="18"/>
        <v>996.19783099414497</v>
      </c>
      <c r="AG22" s="10">
        <f t="shared" si="18"/>
        <v>1026.0837659239694</v>
      </c>
      <c r="AH22" s="10">
        <f t="shared" si="18"/>
        <v>1056.8662789016885</v>
      </c>
      <c r="AI22" s="10">
        <f t="shared" si="18"/>
        <v>1088.5722672687391</v>
      </c>
    </row>
    <row r="23" spans="1:35">
      <c r="A23" s="5" t="s">
        <v>33</v>
      </c>
      <c r="B23" s="9">
        <v>646</v>
      </c>
      <c r="C23" s="9">
        <v>646</v>
      </c>
      <c r="D23" s="9">
        <v>646</v>
      </c>
      <c r="E23" s="9">
        <v>647</v>
      </c>
      <c r="F23" s="9">
        <v>650</v>
      </c>
      <c r="G23" s="9">
        <v>655</v>
      </c>
      <c r="H23" s="7">
        <v>669</v>
      </c>
      <c r="I23" s="7">
        <v>680</v>
      </c>
      <c r="J23" s="7">
        <v>681</v>
      </c>
      <c r="K23" s="7">
        <v>693</v>
      </c>
      <c r="L23" s="7">
        <v>694</v>
      </c>
      <c r="M23" s="7">
        <v>700</v>
      </c>
      <c r="N23" s="7">
        <v>713</v>
      </c>
      <c r="O23" s="7">
        <v>728</v>
      </c>
      <c r="P23" s="7">
        <v>746</v>
      </c>
      <c r="Q23" s="7">
        <v>770</v>
      </c>
      <c r="R23" s="7">
        <v>795</v>
      </c>
      <c r="S23" s="7">
        <v>821</v>
      </c>
      <c r="T23" s="7">
        <v>848</v>
      </c>
      <c r="U23" s="7">
        <v>849</v>
      </c>
      <c r="V23" s="7">
        <v>877</v>
      </c>
      <c r="W23" s="5" t="s">
        <v>33</v>
      </c>
      <c r="Y23" s="7">
        <v>821</v>
      </c>
      <c r="Z23" s="10">
        <f t="shared" ref="Z23:AI23" si="19">SUM(Y23*1.03)</f>
        <v>845.63</v>
      </c>
      <c r="AA23" s="10">
        <f t="shared" si="19"/>
        <v>870.99890000000005</v>
      </c>
      <c r="AB23" s="10">
        <f t="shared" si="19"/>
        <v>897.12886700000013</v>
      </c>
      <c r="AC23" s="10">
        <f t="shared" si="19"/>
        <v>924.04273301000012</v>
      </c>
      <c r="AD23" s="10">
        <f t="shared" si="19"/>
        <v>951.76401500030011</v>
      </c>
      <c r="AE23" s="10">
        <f t="shared" si="19"/>
        <v>980.31693545030919</v>
      </c>
      <c r="AF23" s="10">
        <f t="shared" si="19"/>
        <v>1009.7264435138185</v>
      </c>
      <c r="AG23" s="10">
        <f t="shared" si="19"/>
        <v>1040.0182368192332</v>
      </c>
      <c r="AH23" s="10">
        <f t="shared" si="19"/>
        <v>1071.2187839238102</v>
      </c>
      <c r="AI23" s="10">
        <f t="shared" si="19"/>
        <v>1103.3553474415246</v>
      </c>
    </row>
    <row r="24" spans="1:35">
      <c r="A24" s="5" t="s">
        <v>34</v>
      </c>
      <c r="B24" s="9">
        <v>668</v>
      </c>
      <c r="C24" s="9">
        <v>668</v>
      </c>
      <c r="D24" s="9">
        <v>668</v>
      </c>
      <c r="E24" s="9">
        <v>669</v>
      </c>
      <c r="F24" s="9">
        <v>671</v>
      </c>
      <c r="G24" s="9">
        <v>675</v>
      </c>
      <c r="H24" s="7">
        <v>685</v>
      </c>
      <c r="I24" s="7">
        <v>696</v>
      </c>
      <c r="J24" s="7">
        <v>696</v>
      </c>
      <c r="K24" s="7">
        <v>706</v>
      </c>
      <c r="L24" s="7">
        <v>707</v>
      </c>
      <c r="M24" s="7">
        <v>713</v>
      </c>
      <c r="N24" s="7">
        <v>724</v>
      </c>
      <c r="O24" s="7">
        <v>738</v>
      </c>
      <c r="P24" s="7">
        <v>754</v>
      </c>
      <c r="Q24" s="7">
        <v>776</v>
      </c>
      <c r="R24" s="7">
        <v>800</v>
      </c>
      <c r="S24" s="7">
        <v>825</v>
      </c>
      <c r="T24" s="7">
        <v>851</v>
      </c>
      <c r="U24" s="7">
        <v>852</v>
      </c>
      <c r="V24" s="7">
        <v>880</v>
      </c>
      <c r="W24" s="5" t="s">
        <v>34</v>
      </c>
      <c r="Y24" s="7">
        <v>825</v>
      </c>
      <c r="Z24" s="10">
        <f t="shared" ref="Z24:AI24" si="20">SUM(Y24*1.03)</f>
        <v>849.75</v>
      </c>
      <c r="AA24" s="10">
        <f t="shared" si="20"/>
        <v>875.24250000000006</v>
      </c>
      <c r="AB24" s="10">
        <f t="shared" si="20"/>
        <v>901.49977500000011</v>
      </c>
      <c r="AC24" s="10">
        <f t="shared" si="20"/>
        <v>928.54476825000017</v>
      </c>
      <c r="AD24" s="10">
        <f t="shared" si="20"/>
        <v>956.40111129750017</v>
      </c>
      <c r="AE24" s="10">
        <f t="shared" si="20"/>
        <v>985.09314463642522</v>
      </c>
      <c r="AF24" s="10">
        <f t="shared" si="20"/>
        <v>1014.645938975518</v>
      </c>
      <c r="AG24" s="10">
        <f t="shared" si="20"/>
        <v>1045.0853171447836</v>
      </c>
      <c r="AH24" s="10">
        <f t="shared" si="20"/>
        <v>1076.4378766591271</v>
      </c>
      <c r="AI24" s="10">
        <f t="shared" si="20"/>
        <v>1108.7310129589009</v>
      </c>
    </row>
    <row r="25" spans="1:35">
      <c r="A25" s="5" t="s">
        <v>35</v>
      </c>
      <c r="B25" s="9">
        <v>671</v>
      </c>
      <c r="C25" s="9">
        <v>671</v>
      </c>
      <c r="D25" s="9">
        <v>671</v>
      </c>
      <c r="E25" s="9">
        <v>673</v>
      </c>
      <c r="F25" s="9">
        <v>677</v>
      </c>
      <c r="G25" s="9">
        <v>682</v>
      </c>
      <c r="H25" s="7">
        <v>697</v>
      </c>
      <c r="I25" s="7">
        <v>711</v>
      </c>
      <c r="J25" s="7">
        <v>713</v>
      </c>
      <c r="K25" s="7">
        <v>725</v>
      </c>
      <c r="L25" s="7">
        <v>728</v>
      </c>
      <c r="M25" s="7">
        <v>735</v>
      </c>
      <c r="N25" s="7">
        <v>749</v>
      </c>
      <c r="O25" s="7">
        <v>765</v>
      </c>
      <c r="P25" s="7">
        <v>783</v>
      </c>
      <c r="Q25" s="7">
        <v>807</v>
      </c>
      <c r="R25" s="7">
        <v>832</v>
      </c>
      <c r="S25" s="7">
        <v>858</v>
      </c>
      <c r="T25" s="7">
        <v>885</v>
      </c>
      <c r="U25" s="7">
        <v>885</v>
      </c>
      <c r="V25" s="7">
        <v>913</v>
      </c>
      <c r="W25" s="5" t="s">
        <v>35</v>
      </c>
      <c r="Y25" s="7">
        <v>858</v>
      </c>
      <c r="Z25" s="10">
        <f t="shared" ref="Z25:AI25" si="21">SUM(Y25*1.03)</f>
        <v>883.74</v>
      </c>
      <c r="AA25" s="10">
        <f t="shared" si="21"/>
        <v>910.25220000000002</v>
      </c>
      <c r="AB25" s="10">
        <f t="shared" si="21"/>
        <v>937.55976600000008</v>
      </c>
      <c r="AC25" s="10">
        <f t="shared" si="21"/>
        <v>965.68655898000009</v>
      </c>
      <c r="AD25" s="10">
        <f t="shared" si="21"/>
        <v>994.65715574940009</v>
      </c>
      <c r="AE25" s="10">
        <f t="shared" si="21"/>
        <v>1024.496870421882</v>
      </c>
      <c r="AF25" s="10">
        <f t="shared" si="21"/>
        <v>1055.2317765345385</v>
      </c>
      <c r="AG25" s="10">
        <f t="shared" si="21"/>
        <v>1086.8887298305747</v>
      </c>
      <c r="AH25" s="10">
        <f t="shared" si="21"/>
        <v>1119.495391725492</v>
      </c>
      <c r="AI25" s="10">
        <f t="shared" si="21"/>
        <v>1153.0802534772567</v>
      </c>
    </row>
    <row r="26" spans="1:35">
      <c r="A26" s="5" t="s">
        <v>36</v>
      </c>
      <c r="B26" s="9">
        <v>681</v>
      </c>
      <c r="C26" s="9">
        <v>681</v>
      </c>
      <c r="D26" s="9">
        <v>681</v>
      </c>
      <c r="E26" s="9">
        <v>683</v>
      </c>
      <c r="F26" s="9">
        <v>688</v>
      </c>
      <c r="G26" s="9">
        <v>694</v>
      </c>
      <c r="H26" s="7">
        <v>714</v>
      </c>
      <c r="I26" s="7">
        <v>731</v>
      </c>
      <c r="J26" s="7">
        <v>732</v>
      </c>
      <c r="K26" s="7">
        <v>745</v>
      </c>
      <c r="L26" s="7">
        <v>750</v>
      </c>
      <c r="M26" s="7">
        <v>758</v>
      </c>
      <c r="N26" s="7">
        <v>780</v>
      </c>
      <c r="O26" s="7">
        <v>800</v>
      </c>
      <c r="P26" s="7">
        <v>820</v>
      </c>
      <c r="Q26" s="7">
        <v>845</v>
      </c>
      <c r="R26" s="7">
        <v>871</v>
      </c>
      <c r="S26" s="7">
        <v>898</v>
      </c>
      <c r="T26" s="7">
        <v>926</v>
      </c>
      <c r="U26" s="7">
        <v>927</v>
      </c>
      <c r="V26" s="7">
        <v>955</v>
      </c>
      <c r="W26" s="5" t="s">
        <v>36</v>
      </c>
      <c r="Y26" s="7">
        <v>898</v>
      </c>
      <c r="Z26" s="10">
        <f t="shared" ref="Z26:AI26" si="22">SUM(Y26*1.03)</f>
        <v>924.94</v>
      </c>
      <c r="AA26" s="10">
        <f t="shared" si="22"/>
        <v>952.68820000000005</v>
      </c>
      <c r="AB26" s="10">
        <f t="shared" si="22"/>
        <v>981.26884600000005</v>
      </c>
      <c r="AC26" s="10">
        <f t="shared" si="22"/>
        <v>1010.7069113800001</v>
      </c>
      <c r="AD26" s="10">
        <f t="shared" si="22"/>
        <v>1041.0281187214</v>
      </c>
      <c r="AE26" s="10">
        <f t="shared" si="22"/>
        <v>1072.2589622830421</v>
      </c>
      <c r="AF26" s="10">
        <f t="shared" si="22"/>
        <v>1104.4267311515334</v>
      </c>
      <c r="AG26" s="10">
        <f t="shared" si="22"/>
        <v>1137.5595330860795</v>
      </c>
      <c r="AH26" s="10">
        <f t="shared" si="22"/>
        <v>1171.6863190786619</v>
      </c>
      <c r="AI26" s="10">
        <f t="shared" si="22"/>
        <v>1206.8369086510218</v>
      </c>
    </row>
    <row r="27" spans="1:35">
      <c r="A27" s="5" t="s">
        <v>37</v>
      </c>
      <c r="B27" s="9">
        <v>667</v>
      </c>
      <c r="C27" s="9">
        <v>667</v>
      </c>
      <c r="D27" s="9">
        <v>667</v>
      </c>
      <c r="E27" s="9">
        <v>668</v>
      </c>
      <c r="F27" s="9">
        <v>671</v>
      </c>
      <c r="G27" s="9">
        <v>675</v>
      </c>
      <c r="H27" s="7">
        <v>689</v>
      </c>
      <c r="I27" s="7">
        <v>701</v>
      </c>
      <c r="J27" s="7">
        <v>702</v>
      </c>
      <c r="K27" s="7">
        <v>714</v>
      </c>
      <c r="L27" s="7">
        <v>717</v>
      </c>
      <c r="M27" s="7">
        <v>724</v>
      </c>
      <c r="N27" s="7">
        <v>737</v>
      </c>
      <c r="O27" s="7">
        <v>753</v>
      </c>
      <c r="P27" s="7">
        <v>771</v>
      </c>
      <c r="Q27" s="7">
        <v>795</v>
      </c>
      <c r="R27" s="7">
        <v>820</v>
      </c>
      <c r="S27" s="7">
        <v>846</v>
      </c>
      <c r="T27" s="7">
        <v>873</v>
      </c>
      <c r="U27" s="7">
        <v>874</v>
      </c>
      <c r="V27" s="7">
        <v>902</v>
      </c>
      <c r="W27" s="5" t="s">
        <v>37</v>
      </c>
      <c r="Y27" s="7">
        <v>846</v>
      </c>
      <c r="Z27" s="10">
        <f t="shared" ref="Z27:AI27" si="23">SUM(Y27*1.03)</f>
        <v>871.38</v>
      </c>
      <c r="AA27" s="10">
        <f t="shared" si="23"/>
        <v>897.52139999999997</v>
      </c>
      <c r="AB27" s="10">
        <f t="shared" si="23"/>
        <v>924.44704200000001</v>
      </c>
      <c r="AC27" s="10">
        <f t="shared" si="23"/>
        <v>952.18045326000004</v>
      </c>
      <c r="AD27" s="10">
        <f t="shared" si="23"/>
        <v>980.74586685780002</v>
      </c>
      <c r="AE27" s="10">
        <f t="shared" si="23"/>
        <v>1010.168242863534</v>
      </c>
      <c r="AF27" s="10">
        <f t="shared" si="23"/>
        <v>1040.4732901494401</v>
      </c>
      <c r="AG27" s="10">
        <f t="shared" si="23"/>
        <v>1071.6874888539232</v>
      </c>
      <c r="AH27" s="10">
        <f t="shared" si="23"/>
        <v>1103.8381135195409</v>
      </c>
      <c r="AI27" s="10">
        <f t="shared" si="23"/>
        <v>1136.9532569251271</v>
      </c>
    </row>
    <row r="28" spans="1:35">
      <c r="A28" s="5" t="s">
        <v>38</v>
      </c>
      <c r="B28" s="9">
        <v>651</v>
      </c>
      <c r="C28" s="9">
        <v>651</v>
      </c>
      <c r="D28" s="9">
        <v>651</v>
      </c>
      <c r="E28" s="9">
        <v>652</v>
      </c>
      <c r="F28" s="9">
        <v>657</v>
      </c>
      <c r="G28" s="9">
        <v>662</v>
      </c>
      <c r="H28" s="7">
        <v>677</v>
      </c>
      <c r="I28" s="7">
        <v>691</v>
      </c>
      <c r="J28" s="7">
        <v>693</v>
      </c>
      <c r="K28" s="7">
        <v>706</v>
      </c>
      <c r="L28" s="7">
        <v>709</v>
      </c>
      <c r="M28" s="7">
        <v>716</v>
      </c>
      <c r="N28" s="7">
        <v>730</v>
      </c>
      <c r="O28" s="7">
        <v>746</v>
      </c>
      <c r="P28" s="7">
        <v>764</v>
      </c>
      <c r="Q28" s="7">
        <v>788</v>
      </c>
      <c r="R28" s="7">
        <v>812</v>
      </c>
      <c r="S28" s="7">
        <v>839</v>
      </c>
      <c r="T28" s="7">
        <v>866</v>
      </c>
      <c r="U28" s="7">
        <v>868</v>
      </c>
      <c r="V28" s="7">
        <v>896</v>
      </c>
      <c r="W28" s="5" t="s">
        <v>38</v>
      </c>
      <c r="Y28" s="7">
        <v>839</v>
      </c>
      <c r="Z28" s="10">
        <f t="shared" ref="Z28:AI28" si="24">SUM(Y28*1.03)</f>
        <v>864.17000000000007</v>
      </c>
      <c r="AA28" s="10">
        <f t="shared" si="24"/>
        <v>890.09510000000012</v>
      </c>
      <c r="AB28" s="10">
        <f t="shared" si="24"/>
        <v>916.79795300000012</v>
      </c>
      <c r="AC28" s="10">
        <f t="shared" si="24"/>
        <v>944.3018915900002</v>
      </c>
      <c r="AD28" s="10">
        <f t="shared" si="24"/>
        <v>972.63094833770026</v>
      </c>
      <c r="AE28" s="10">
        <f t="shared" si="24"/>
        <v>1001.8098767878313</v>
      </c>
      <c r="AF28" s="10">
        <f t="shared" si="24"/>
        <v>1031.8641730914662</v>
      </c>
      <c r="AG28" s="10">
        <f t="shared" si="24"/>
        <v>1062.8200982842102</v>
      </c>
      <c r="AH28" s="10">
        <f t="shared" si="24"/>
        <v>1094.7047012327366</v>
      </c>
      <c r="AI28" s="10">
        <f t="shared" si="24"/>
        <v>1127.5458422697188</v>
      </c>
    </row>
    <row r="29" spans="1:35">
      <c r="A29" s="5" t="s">
        <v>39</v>
      </c>
      <c r="B29" s="9">
        <v>677</v>
      </c>
      <c r="C29" s="9">
        <v>677</v>
      </c>
      <c r="D29" s="9">
        <v>677</v>
      </c>
      <c r="E29" s="9">
        <v>678</v>
      </c>
      <c r="F29" s="9">
        <v>682</v>
      </c>
      <c r="G29" s="9">
        <v>686</v>
      </c>
      <c r="H29" s="7">
        <v>700</v>
      </c>
      <c r="I29" s="7">
        <v>717</v>
      </c>
      <c r="J29" s="7">
        <v>729</v>
      </c>
      <c r="K29" s="7">
        <v>749</v>
      </c>
      <c r="L29" s="7">
        <v>751</v>
      </c>
      <c r="M29" s="7">
        <v>759</v>
      </c>
      <c r="N29" s="7">
        <v>773</v>
      </c>
      <c r="O29" s="7">
        <v>789</v>
      </c>
      <c r="P29" s="7">
        <v>807</v>
      </c>
      <c r="Q29" s="7">
        <v>831</v>
      </c>
      <c r="R29" s="7">
        <v>856</v>
      </c>
      <c r="S29" s="7">
        <v>882</v>
      </c>
      <c r="T29" s="7">
        <v>909</v>
      </c>
      <c r="U29" s="7">
        <v>909</v>
      </c>
      <c r="V29" s="7">
        <v>937</v>
      </c>
      <c r="W29" s="5" t="s">
        <v>39</v>
      </c>
      <c r="Y29" s="7">
        <v>882</v>
      </c>
      <c r="Z29" s="10">
        <f t="shared" ref="Z29:AI29" si="25">SUM(Y29*1.03)</f>
        <v>908.46</v>
      </c>
      <c r="AA29" s="10">
        <f t="shared" si="25"/>
        <v>935.71380000000011</v>
      </c>
      <c r="AB29" s="10">
        <f t="shared" si="25"/>
        <v>963.78521400000011</v>
      </c>
      <c r="AC29" s="10">
        <f t="shared" si="25"/>
        <v>992.69877042000019</v>
      </c>
      <c r="AD29" s="10">
        <f t="shared" si="25"/>
        <v>1022.4797335326002</v>
      </c>
      <c r="AE29" s="10">
        <f t="shared" si="25"/>
        <v>1053.1541255385782</v>
      </c>
      <c r="AF29" s="10">
        <f t="shared" si="25"/>
        <v>1084.7487493047356</v>
      </c>
      <c r="AG29" s="10">
        <f t="shared" si="25"/>
        <v>1117.2912117838778</v>
      </c>
      <c r="AH29" s="10">
        <f t="shared" si="25"/>
        <v>1150.809948137394</v>
      </c>
      <c r="AI29" s="10">
        <f t="shared" si="25"/>
        <v>1185.3342465815158</v>
      </c>
    </row>
    <row r="30" spans="1:35">
      <c r="A30" s="5" t="s">
        <v>40</v>
      </c>
      <c r="B30" s="9">
        <v>703</v>
      </c>
      <c r="C30" s="9">
        <v>703</v>
      </c>
      <c r="D30" s="9">
        <v>703</v>
      </c>
      <c r="E30" s="9">
        <v>704</v>
      </c>
      <c r="F30" s="9">
        <v>708</v>
      </c>
      <c r="G30" s="9">
        <v>712</v>
      </c>
      <c r="H30" s="7">
        <v>731</v>
      </c>
      <c r="I30" s="7">
        <v>748</v>
      </c>
      <c r="J30" s="7">
        <v>762</v>
      </c>
      <c r="K30" s="7">
        <v>779</v>
      </c>
      <c r="L30" s="7">
        <v>786</v>
      </c>
      <c r="M30" s="7">
        <v>800</v>
      </c>
      <c r="N30" s="7">
        <v>819</v>
      </c>
      <c r="O30" s="7">
        <v>838</v>
      </c>
      <c r="P30" s="7">
        <v>858</v>
      </c>
      <c r="Q30" s="7">
        <v>883</v>
      </c>
      <c r="R30" s="7">
        <v>909</v>
      </c>
      <c r="S30" s="7">
        <v>936</v>
      </c>
      <c r="T30" s="7">
        <v>962</v>
      </c>
      <c r="U30" s="7">
        <v>964</v>
      </c>
      <c r="V30" s="7">
        <v>992</v>
      </c>
      <c r="W30" s="5" t="s">
        <v>40</v>
      </c>
      <c r="Y30" s="7">
        <v>936</v>
      </c>
      <c r="Z30" s="10">
        <f t="shared" ref="Z30:AI30" si="26">SUM(Y30*1.03)</f>
        <v>964.08</v>
      </c>
      <c r="AA30" s="10">
        <f t="shared" si="26"/>
        <v>993.00240000000008</v>
      </c>
      <c r="AB30" s="10">
        <f t="shared" si="26"/>
        <v>1022.7924720000001</v>
      </c>
      <c r="AC30" s="10">
        <f t="shared" si="26"/>
        <v>1053.4762461600001</v>
      </c>
      <c r="AD30" s="10">
        <f t="shared" si="26"/>
        <v>1085.0805335448001</v>
      </c>
      <c r="AE30" s="10">
        <f t="shared" si="26"/>
        <v>1117.6329495511441</v>
      </c>
      <c r="AF30" s="10">
        <f t="shared" si="26"/>
        <v>1151.1619380376785</v>
      </c>
      <c r="AG30" s="10">
        <f t="shared" si="26"/>
        <v>1185.6967961788089</v>
      </c>
      <c r="AH30" s="10">
        <f t="shared" si="26"/>
        <v>1221.2677000641731</v>
      </c>
      <c r="AI30" s="10">
        <f t="shared" si="26"/>
        <v>1257.9057310660983</v>
      </c>
    </row>
    <row r="31" spans="1:35">
      <c r="A31" s="5" t="s">
        <v>41</v>
      </c>
      <c r="B31" s="9">
        <v>675</v>
      </c>
      <c r="C31" s="9">
        <v>675</v>
      </c>
      <c r="D31" s="9">
        <v>675</v>
      </c>
      <c r="E31" s="9">
        <v>676</v>
      </c>
      <c r="F31" s="9">
        <v>679</v>
      </c>
      <c r="G31" s="9">
        <v>683</v>
      </c>
      <c r="H31" s="7">
        <v>697</v>
      </c>
      <c r="I31" s="7">
        <v>712</v>
      </c>
      <c r="J31" s="7">
        <v>721</v>
      </c>
      <c r="K31" s="7">
        <v>734</v>
      </c>
      <c r="L31" s="7">
        <v>739</v>
      </c>
      <c r="M31" s="7">
        <v>749</v>
      </c>
      <c r="N31" s="7">
        <v>761</v>
      </c>
      <c r="O31" s="7">
        <v>776</v>
      </c>
      <c r="P31" s="7">
        <v>794</v>
      </c>
      <c r="Q31" s="7">
        <v>819</v>
      </c>
      <c r="R31" s="7">
        <v>844</v>
      </c>
      <c r="S31" s="7">
        <v>871</v>
      </c>
      <c r="T31" s="7">
        <v>899</v>
      </c>
      <c r="U31" s="7">
        <v>900</v>
      </c>
      <c r="V31" s="7">
        <v>928</v>
      </c>
      <c r="W31" s="5" t="s">
        <v>41</v>
      </c>
      <c r="Y31" s="7">
        <v>871</v>
      </c>
      <c r="Z31" s="10">
        <f t="shared" ref="Z31:AI31" si="27">SUM(Y31*1.03)</f>
        <v>897.13</v>
      </c>
      <c r="AA31" s="10">
        <f t="shared" si="27"/>
        <v>924.04390000000001</v>
      </c>
      <c r="AB31" s="10">
        <f t="shared" si="27"/>
        <v>951.76521700000001</v>
      </c>
      <c r="AC31" s="10">
        <f t="shared" si="27"/>
        <v>980.31817351000007</v>
      </c>
      <c r="AD31" s="10">
        <f t="shared" si="27"/>
        <v>1009.7277187153001</v>
      </c>
      <c r="AE31" s="10">
        <f t="shared" si="27"/>
        <v>1040.019550276759</v>
      </c>
      <c r="AF31" s="10">
        <f t="shared" si="27"/>
        <v>1071.2201367850619</v>
      </c>
      <c r="AG31" s="10">
        <f t="shared" si="27"/>
        <v>1103.3567408886138</v>
      </c>
      <c r="AH31" s="10">
        <f t="shared" si="27"/>
        <v>1136.4574431152723</v>
      </c>
      <c r="AI31" s="10">
        <f t="shared" si="27"/>
        <v>1170.5511664087305</v>
      </c>
    </row>
    <row r="32" spans="1:35">
      <c r="A32" s="5" t="s">
        <v>42</v>
      </c>
      <c r="B32" s="9">
        <v>647</v>
      </c>
      <c r="C32" s="9">
        <v>647</v>
      </c>
      <c r="D32" s="9">
        <v>647</v>
      </c>
      <c r="E32" s="9">
        <v>648</v>
      </c>
      <c r="F32" s="9">
        <v>652</v>
      </c>
      <c r="G32" s="9">
        <v>656</v>
      </c>
      <c r="H32" s="7">
        <v>667</v>
      </c>
      <c r="I32" s="7">
        <v>678</v>
      </c>
      <c r="J32" s="7">
        <v>679</v>
      </c>
      <c r="K32" s="7">
        <v>691</v>
      </c>
      <c r="L32" s="7">
        <v>693</v>
      </c>
      <c r="M32" s="7">
        <v>699</v>
      </c>
      <c r="N32" s="7">
        <v>710</v>
      </c>
      <c r="O32" s="7">
        <v>724</v>
      </c>
      <c r="P32" s="7">
        <v>740</v>
      </c>
      <c r="Q32" s="7">
        <v>762</v>
      </c>
      <c r="R32" s="7">
        <v>786</v>
      </c>
      <c r="S32" s="7">
        <v>811</v>
      </c>
      <c r="T32" s="7">
        <v>837</v>
      </c>
      <c r="U32" s="7">
        <v>838</v>
      </c>
      <c r="V32" s="7">
        <v>866</v>
      </c>
      <c r="W32" s="5" t="s">
        <v>42</v>
      </c>
      <c r="Y32" s="7">
        <v>811</v>
      </c>
      <c r="Z32" s="10">
        <f t="shared" ref="Z32:AI32" si="28">SUM(Y32*1.03)</f>
        <v>835.33</v>
      </c>
      <c r="AA32" s="10">
        <f t="shared" si="28"/>
        <v>860.38990000000001</v>
      </c>
      <c r="AB32" s="10">
        <f t="shared" si="28"/>
        <v>886.20159699999999</v>
      </c>
      <c r="AC32" s="10">
        <f t="shared" si="28"/>
        <v>912.78764491000004</v>
      </c>
      <c r="AD32" s="10">
        <f t="shared" si="28"/>
        <v>940.17127425730007</v>
      </c>
      <c r="AE32" s="10">
        <f t="shared" si="28"/>
        <v>968.37641248501905</v>
      </c>
      <c r="AF32" s="10">
        <f t="shared" si="28"/>
        <v>997.42770485956964</v>
      </c>
      <c r="AG32" s="10">
        <f t="shared" si="28"/>
        <v>1027.3505360053568</v>
      </c>
      <c r="AH32" s="10">
        <f t="shared" si="28"/>
        <v>1058.1710520855177</v>
      </c>
      <c r="AI32" s="10">
        <f t="shared" si="28"/>
        <v>1089.9161836480832</v>
      </c>
    </row>
    <row r="33" spans="1:35">
      <c r="A33" s="5" t="s">
        <v>43</v>
      </c>
      <c r="B33" s="9">
        <v>645</v>
      </c>
      <c r="C33" s="9">
        <v>645</v>
      </c>
      <c r="D33" s="9">
        <v>645</v>
      </c>
      <c r="E33" s="9">
        <v>645</v>
      </c>
      <c r="F33" s="9">
        <v>649</v>
      </c>
      <c r="G33" s="9">
        <v>652</v>
      </c>
      <c r="H33" s="7">
        <v>662</v>
      </c>
      <c r="I33" s="7">
        <v>673</v>
      </c>
      <c r="J33" s="7">
        <v>674</v>
      </c>
      <c r="K33" s="7">
        <v>684</v>
      </c>
      <c r="L33" s="7">
        <v>685</v>
      </c>
      <c r="M33" s="7">
        <v>690</v>
      </c>
      <c r="N33" s="7">
        <v>701</v>
      </c>
      <c r="O33" s="7">
        <v>715</v>
      </c>
      <c r="P33" s="7">
        <v>731</v>
      </c>
      <c r="Q33" s="7">
        <v>753</v>
      </c>
      <c r="R33" s="7">
        <v>777</v>
      </c>
      <c r="S33" s="7">
        <v>803</v>
      </c>
      <c r="T33" s="7">
        <v>830</v>
      </c>
      <c r="U33" s="7">
        <v>831</v>
      </c>
      <c r="V33" s="7">
        <v>859</v>
      </c>
      <c r="W33" s="5" t="s">
        <v>43</v>
      </c>
      <c r="Y33" s="7">
        <v>803</v>
      </c>
      <c r="Z33" s="10">
        <f t="shared" ref="Z33:AI33" si="29">SUM(Y33*1.03)</f>
        <v>827.09</v>
      </c>
      <c r="AA33" s="10">
        <f t="shared" si="29"/>
        <v>851.9027000000001</v>
      </c>
      <c r="AB33" s="10">
        <f t="shared" si="29"/>
        <v>877.45978100000013</v>
      </c>
      <c r="AC33" s="10">
        <f t="shared" si="29"/>
        <v>903.78357443000016</v>
      </c>
      <c r="AD33" s="10">
        <f t="shared" si="29"/>
        <v>930.89708166290018</v>
      </c>
      <c r="AE33" s="10">
        <f t="shared" si="29"/>
        <v>958.8239941127872</v>
      </c>
      <c r="AF33" s="10">
        <f t="shared" si="29"/>
        <v>987.58871393617085</v>
      </c>
      <c r="AG33" s="10">
        <f t="shared" si="29"/>
        <v>1017.216375354256</v>
      </c>
      <c r="AH33" s="10">
        <f t="shared" si="29"/>
        <v>1047.7328666148837</v>
      </c>
      <c r="AI33" s="10">
        <f t="shared" si="29"/>
        <v>1079.1648526133304</v>
      </c>
    </row>
    <row r="34" spans="1:35">
      <c r="A34" s="5" t="s">
        <v>44</v>
      </c>
      <c r="B34" s="9">
        <v>609</v>
      </c>
      <c r="C34" s="9">
        <v>610</v>
      </c>
      <c r="D34" s="9">
        <v>610</v>
      </c>
      <c r="E34" s="9">
        <v>611</v>
      </c>
      <c r="F34" s="9">
        <v>612</v>
      </c>
      <c r="G34" s="9">
        <v>614</v>
      </c>
      <c r="H34" s="7">
        <v>621</v>
      </c>
      <c r="I34" s="7">
        <v>629</v>
      </c>
      <c r="J34" s="7">
        <v>630</v>
      </c>
      <c r="K34" s="7">
        <v>642</v>
      </c>
      <c r="L34" s="7">
        <v>646</v>
      </c>
      <c r="M34" s="7">
        <v>653</v>
      </c>
      <c r="N34" s="7">
        <v>664</v>
      </c>
      <c r="O34" s="7">
        <v>677</v>
      </c>
      <c r="P34" s="7">
        <v>693</v>
      </c>
      <c r="Q34" s="7">
        <v>715</v>
      </c>
      <c r="R34" s="7">
        <v>738</v>
      </c>
      <c r="S34" s="7">
        <v>762</v>
      </c>
      <c r="T34" s="7">
        <v>790</v>
      </c>
      <c r="U34" s="7">
        <v>792</v>
      </c>
      <c r="V34" s="7">
        <v>821</v>
      </c>
      <c r="W34" s="5" t="s">
        <v>44</v>
      </c>
      <c r="Y34" s="7">
        <v>762</v>
      </c>
      <c r="Z34" s="10">
        <f t="shared" ref="Z34:AI34" si="30">SUM(Y34*1.03)</f>
        <v>784.86</v>
      </c>
      <c r="AA34" s="10">
        <f t="shared" si="30"/>
        <v>808.4058</v>
      </c>
      <c r="AB34" s="10">
        <f t="shared" si="30"/>
        <v>832.65797399999997</v>
      </c>
      <c r="AC34" s="10">
        <f t="shared" si="30"/>
        <v>857.63771322000002</v>
      </c>
      <c r="AD34" s="10">
        <f t="shared" si="30"/>
        <v>883.36684461660002</v>
      </c>
      <c r="AE34" s="10">
        <f t="shared" si="30"/>
        <v>909.867849955098</v>
      </c>
      <c r="AF34" s="10">
        <f t="shared" si="30"/>
        <v>937.16388545375094</v>
      </c>
      <c r="AG34" s="10">
        <f t="shared" si="30"/>
        <v>965.27880201736343</v>
      </c>
      <c r="AH34" s="10">
        <f t="shared" si="30"/>
        <v>994.23716607788435</v>
      </c>
      <c r="AI34" s="10">
        <f t="shared" si="30"/>
        <v>1024.064281060221</v>
      </c>
    </row>
    <row r="35" spans="1:35">
      <c r="A35" s="5" t="s">
        <v>45</v>
      </c>
      <c r="B35" s="9">
        <v>608</v>
      </c>
      <c r="C35" s="9">
        <v>609</v>
      </c>
      <c r="D35" s="9">
        <v>609</v>
      </c>
      <c r="E35" s="9">
        <v>610</v>
      </c>
      <c r="F35" s="9">
        <v>612</v>
      </c>
      <c r="G35" s="9">
        <v>614</v>
      </c>
      <c r="H35" s="7">
        <v>621</v>
      </c>
      <c r="I35" s="7">
        <v>629</v>
      </c>
      <c r="J35" s="7">
        <v>630</v>
      </c>
      <c r="K35" s="7">
        <v>642</v>
      </c>
      <c r="L35" s="7">
        <v>646</v>
      </c>
      <c r="M35" s="7">
        <v>652</v>
      </c>
      <c r="N35" s="7">
        <v>664</v>
      </c>
      <c r="O35" s="7">
        <v>679</v>
      </c>
      <c r="P35" s="7">
        <v>696</v>
      </c>
      <c r="Q35" s="7">
        <v>718</v>
      </c>
      <c r="R35" s="7">
        <v>740</v>
      </c>
      <c r="S35" s="7">
        <v>764</v>
      </c>
      <c r="T35" s="7">
        <v>790</v>
      </c>
      <c r="U35" s="7">
        <v>792</v>
      </c>
      <c r="V35" s="7">
        <v>824</v>
      </c>
      <c r="W35" s="5" t="s">
        <v>45</v>
      </c>
      <c r="Y35" s="7">
        <v>764</v>
      </c>
      <c r="Z35" s="10">
        <f t="shared" ref="Z35:AI35" si="31">SUM(Y35*1.03)</f>
        <v>786.92000000000007</v>
      </c>
      <c r="AA35" s="10">
        <f t="shared" si="31"/>
        <v>810.52760000000012</v>
      </c>
      <c r="AB35" s="10">
        <f t="shared" si="31"/>
        <v>834.84342800000013</v>
      </c>
      <c r="AC35" s="10">
        <f t="shared" si="31"/>
        <v>859.88873084000011</v>
      </c>
      <c r="AD35" s="10">
        <f t="shared" si="31"/>
        <v>885.68539276520016</v>
      </c>
      <c r="AE35" s="10">
        <f t="shared" si="31"/>
        <v>912.25595454815618</v>
      </c>
      <c r="AF35" s="10">
        <f t="shared" si="31"/>
        <v>939.62363318460086</v>
      </c>
      <c r="AG35" s="10">
        <f t="shared" si="31"/>
        <v>967.8123421801389</v>
      </c>
      <c r="AH35" s="10">
        <f t="shared" si="31"/>
        <v>996.84671244554306</v>
      </c>
      <c r="AI35" s="10">
        <f t="shared" si="31"/>
        <v>1026.7521138189095</v>
      </c>
    </row>
    <row r="36" spans="1:35">
      <c r="A36" s="5" t="s">
        <v>46</v>
      </c>
      <c r="B36" s="9">
        <v>640</v>
      </c>
      <c r="C36" s="9">
        <v>640</v>
      </c>
      <c r="D36" s="9">
        <v>640</v>
      </c>
      <c r="E36" s="9">
        <v>641</v>
      </c>
      <c r="F36" s="9">
        <v>644</v>
      </c>
      <c r="G36" s="9">
        <v>648</v>
      </c>
      <c r="H36" s="7">
        <v>658</v>
      </c>
      <c r="I36" s="7">
        <v>669</v>
      </c>
      <c r="J36" s="7">
        <v>670</v>
      </c>
      <c r="K36" s="7">
        <v>683</v>
      </c>
      <c r="L36" s="7">
        <v>685</v>
      </c>
      <c r="M36" s="7">
        <v>691</v>
      </c>
      <c r="N36" s="7">
        <v>703</v>
      </c>
      <c r="O36" s="7">
        <v>719</v>
      </c>
      <c r="P36" s="7">
        <v>735</v>
      </c>
      <c r="Q36" s="7">
        <v>757</v>
      </c>
      <c r="R36" s="7">
        <v>781</v>
      </c>
      <c r="S36" s="7">
        <v>807</v>
      </c>
      <c r="T36" s="7">
        <v>833</v>
      </c>
      <c r="U36" s="7">
        <v>834</v>
      </c>
      <c r="V36" s="7">
        <v>862</v>
      </c>
      <c r="W36" s="5" t="s">
        <v>46</v>
      </c>
      <c r="Y36" s="7">
        <v>807</v>
      </c>
      <c r="Z36" s="10">
        <f t="shared" ref="Z36:AI36" si="32">SUM(Y36*1.03)</f>
        <v>831.21</v>
      </c>
      <c r="AA36" s="10">
        <f t="shared" si="32"/>
        <v>856.14630000000011</v>
      </c>
      <c r="AB36" s="10">
        <f t="shared" si="32"/>
        <v>881.83068900000012</v>
      </c>
      <c r="AC36" s="10">
        <f t="shared" si="32"/>
        <v>908.2856096700001</v>
      </c>
      <c r="AD36" s="10">
        <f t="shared" si="32"/>
        <v>935.53417796010012</v>
      </c>
      <c r="AE36" s="10">
        <f t="shared" si="32"/>
        <v>963.60020329890312</v>
      </c>
      <c r="AF36" s="10">
        <f t="shared" si="32"/>
        <v>992.50820939787025</v>
      </c>
      <c r="AG36" s="10">
        <f t="shared" si="32"/>
        <v>1022.2834556798064</v>
      </c>
      <c r="AH36" s="10">
        <f t="shared" si="32"/>
        <v>1052.9519593502007</v>
      </c>
      <c r="AI36" s="10">
        <f t="shared" si="32"/>
        <v>1084.5405181307067</v>
      </c>
    </row>
    <row r="37" spans="1:35">
      <c r="A37" s="5" t="s">
        <v>47</v>
      </c>
      <c r="B37" s="9">
        <v>643</v>
      </c>
      <c r="C37" s="9">
        <v>644</v>
      </c>
      <c r="D37" s="9">
        <v>644</v>
      </c>
      <c r="E37" s="9">
        <v>645</v>
      </c>
      <c r="F37" s="9">
        <v>649</v>
      </c>
      <c r="G37" s="9">
        <v>654</v>
      </c>
      <c r="H37" s="7">
        <v>669</v>
      </c>
      <c r="I37" s="7">
        <v>683</v>
      </c>
      <c r="J37" s="7">
        <v>692</v>
      </c>
      <c r="K37" s="7">
        <v>704</v>
      </c>
      <c r="L37" s="7">
        <v>710</v>
      </c>
      <c r="M37" s="7">
        <v>719</v>
      </c>
      <c r="N37" s="7">
        <v>733</v>
      </c>
      <c r="O37" s="7">
        <v>750</v>
      </c>
      <c r="P37" s="7">
        <v>769</v>
      </c>
      <c r="Q37" s="7">
        <v>793</v>
      </c>
      <c r="R37" s="7">
        <v>818</v>
      </c>
      <c r="S37" s="7">
        <v>844</v>
      </c>
      <c r="T37" s="7">
        <v>871</v>
      </c>
      <c r="U37" s="7">
        <v>871</v>
      </c>
      <c r="V37" s="7">
        <v>899</v>
      </c>
      <c r="W37" s="5" t="s">
        <v>47</v>
      </c>
      <c r="Y37" s="7">
        <v>844</v>
      </c>
      <c r="Z37" s="10">
        <f t="shared" ref="Z37:AI37" si="33">SUM(Y37*1.03)</f>
        <v>869.32</v>
      </c>
      <c r="AA37" s="10">
        <f t="shared" si="33"/>
        <v>895.39960000000008</v>
      </c>
      <c r="AB37" s="10">
        <f t="shared" si="33"/>
        <v>922.26158800000007</v>
      </c>
      <c r="AC37" s="10">
        <f t="shared" si="33"/>
        <v>949.92943564000007</v>
      </c>
      <c r="AD37" s="10">
        <f t="shared" si="33"/>
        <v>978.42731870920011</v>
      </c>
      <c r="AE37" s="10">
        <f t="shared" si="33"/>
        <v>1007.7801382704762</v>
      </c>
      <c r="AF37" s="10">
        <f t="shared" si="33"/>
        <v>1038.0135424185905</v>
      </c>
      <c r="AG37" s="10">
        <f t="shared" si="33"/>
        <v>1069.1539486911483</v>
      </c>
      <c r="AH37" s="10">
        <f t="shared" si="33"/>
        <v>1101.2285671518828</v>
      </c>
      <c r="AI37" s="10">
        <f t="shared" si="33"/>
        <v>1134.2654241664393</v>
      </c>
    </row>
    <row r="38" spans="1:35">
      <c r="A38" s="5" t="s">
        <v>48</v>
      </c>
      <c r="B38" s="9">
        <v>637</v>
      </c>
      <c r="C38" s="9">
        <v>637</v>
      </c>
      <c r="D38" s="9">
        <v>637</v>
      </c>
      <c r="E38" s="9">
        <v>638</v>
      </c>
      <c r="F38" s="9">
        <v>642</v>
      </c>
      <c r="G38" s="9">
        <v>646</v>
      </c>
      <c r="H38" s="7">
        <v>657</v>
      </c>
      <c r="I38" s="7">
        <v>668</v>
      </c>
      <c r="J38" s="7">
        <v>669</v>
      </c>
      <c r="K38" s="7">
        <v>681</v>
      </c>
      <c r="L38" s="7">
        <v>684</v>
      </c>
      <c r="M38" s="7">
        <v>690</v>
      </c>
      <c r="N38" s="7">
        <v>701</v>
      </c>
      <c r="O38" s="7">
        <v>715</v>
      </c>
      <c r="P38" s="7">
        <v>731</v>
      </c>
      <c r="Q38" s="7">
        <v>753</v>
      </c>
      <c r="R38" s="7">
        <v>777</v>
      </c>
      <c r="S38" s="7">
        <v>802</v>
      </c>
      <c r="T38" s="7">
        <v>829</v>
      </c>
      <c r="U38" s="7">
        <v>829</v>
      </c>
      <c r="V38" s="7">
        <v>857</v>
      </c>
      <c r="W38" s="5" t="s">
        <v>48</v>
      </c>
      <c r="Y38" s="7">
        <v>802</v>
      </c>
      <c r="Z38" s="10">
        <f t="shared" ref="Z38:AI38" si="34">SUM(Y38*1.03)</f>
        <v>826.06000000000006</v>
      </c>
      <c r="AA38" s="10">
        <f t="shared" si="34"/>
        <v>850.84180000000003</v>
      </c>
      <c r="AB38" s="10">
        <f t="shared" si="34"/>
        <v>876.36705400000005</v>
      </c>
      <c r="AC38" s="10">
        <f t="shared" si="34"/>
        <v>902.65806562000012</v>
      </c>
      <c r="AD38" s="10">
        <f t="shared" si="34"/>
        <v>929.73780758860016</v>
      </c>
      <c r="AE38" s="10">
        <f t="shared" si="34"/>
        <v>957.62994181625822</v>
      </c>
      <c r="AF38" s="10">
        <f t="shared" si="34"/>
        <v>986.35884007074594</v>
      </c>
      <c r="AG38" s="10">
        <f t="shared" si="34"/>
        <v>1015.9496052728683</v>
      </c>
      <c r="AH38" s="10">
        <f t="shared" si="34"/>
        <v>1046.4280934310543</v>
      </c>
      <c r="AI38" s="10">
        <f t="shared" si="34"/>
        <v>1077.820936233986</v>
      </c>
    </row>
    <row r="39" spans="1:35">
      <c r="A39" s="5" t="s">
        <v>49</v>
      </c>
      <c r="B39" s="9">
        <v>611</v>
      </c>
      <c r="C39" s="9">
        <v>611</v>
      </c>
      <c r="D39" s="9">
        <v>611</v>
      </c>
      <c r="E39" s="9">
        <v>612</v>
      </c>
      <c r="F39" s="9">
        <v>615</v>
      </c>
      <c r="G39" s="9">
        <v>617</v>
      </c>
      <c r="H39" s="7">
        <v>625</v>
      </c>
      <c r="I39" s="7">
        <v>632</v>
      </c>
      <c r="J39" s="7">
        <v>633</v>
      </c>
      <c r="K39" s="7">
        <v>645</v>
      </c>
      <c r="L39" s="7">
        <v>647</v>
      </c>
      <c r="M39" s="7">
        <v>654</v>
      </c>
      <c r="N39" s="7">
        <v>666</v>
      </c>
      <c r="O39" s="7">
        <v>679</v>
      </c>
      <c r="P39" s="7">
        <v>695</v>
      </c>
      <c r="Q39" s="7">
        <v>716</v>
      </c>
      <c r="R39" s="7">
        <v>740</v>
      </c>
      <c r="S39" s="7">
        <v>766</v>
      </c>
      <c r="T39" s="7">
        <v>793</v>
      </c>
      <c r="U39" s="7">
        <v>796</v>
      </c>
      <c r="V39" s="7">
        <v>824</v>
      </c>
      <c r="W39" s="5" t="s">
        <v>49</v>
      </c>
      <c r="Y39" s="7">
        <v>766</v>
      </c>
      <c r="Z39" s="10">
        <f t="shared" ref="Z39:AI39" si="35">SUM(Y39*1.03)</f>
        <v>788.98</v>
      </c>
      <c r="AA39" s="10">
        <f t="shared" si="35"/>
        <v>812.64940000000001</v>
      </c>
      <c r="AB39" s="10">
        <f t="shared" si="35"/>
        <v>837.02888200000007</v>
      </c>
      <c r="AC39" s="10">
        <f t="shared" si="35"/>
        <v>862.13974846000008</v>
      </c>
      <c r="AD39" s="10">
        <f t="shared" si="35"/>
        <v>888.00394091380008</v>
      </c>
      <c r="AE39" s="10">
        <f t="shared" si="35"/>
        <v>914.64405914121414</v>
      </c>
      <c r="AF39" s="10">
        <f t="shared" si="35"/>
        <v>942.08338091545056</v>
      </c>
      <c r="AG39" s="10">
        <f t="shared" si="35"/>
        <v>970.34588234291414</v>
      </c>
      <c r="AH39" s="10">
        <f t="shared" si="35"/>
        <v>999.45625881320154</v>
      </c>
      <c r="AI39" s="10">
        <f t="shared" si="35"/>
        <v>1029.4399465775975</v>
      </c>
    </row>
    <row r="40" spans="1:35">
      <c r="A40" s="5" t="s">
        <v>50</v>
      </c>
      <c r="B40" s="9">
        <v>618</v>
      </c>
      <c r="C40" s="9">
        <v>618</v>
      </c>
      <c r="D40" s="9">
        <v>618</v>
      </c>
      <c r="E40" s="9">
        <v>620</v>
      </c>
      <c r="F40" s="9">
        <v>625</v>
      </c>
      <c r="G40" s="9">
        <v>629</v>
      </c>
      <c r="H40" s="7">
        <v>640</v>
      </c>
      <c r="I40" s="7">
        <v>651</v>
      </c>
      <c r="J40" s="7">
        <v>652</v>
      </c>
      <c r="K40" s="7">
        <v>664</v>
      </c>
      <c r="L40" s="7">
        <v>667</v>
      </c>
      <c r="M40" s="7">
        <v>674</v>
      </c>
      <c r="N40" s="7">
        <v>686</v>
      </c>
      <c r="O40" s="7">
        <v>702</v>
      </c>
      <c r="P40" s="7">
        <v>719</v>
      </c>
      <c r="Q40" s="7">
        <v>742</v>
      </c>
      <c r="R40" s="7">
        <v>766</v>
      </c>
      <c r="S40" s="7">
        <v>792</v>
      </c>
      <c r="T40" s="7">
        <v>818</v>
      </c>
      <c r="U40" s="7">
        <v>820</v>
      </c>
      <c r="V40" s="7">
        <v>848</v>
      </c>
      <c r="W40" s="5" t="s">
        <v>50</v>
      </c>
      <c r="Y40" s="7">
        <v>792</v>
      </c>
      <c r="Z40" s="10">
        <f t="shared" ref="Z40:AI40" si="36">SUM(Y40*1.03)</f>
        <v>815.76</v>
      </c>
      <c r="AA40" s="10">
        <f t="shared" si="36"/>
        <v>840.2328</v>
      </c>
      <c r="AB40" s="10">
        <f t="shared" si="36"/>
        <v>865.43978400000003</v>
      </c>
      <c r="AC40" s="10">
        <f t="shared" si="36"/>
        <v>891.40297752000004</v>
      </c>
      <c r="AD40" s="10">
        <f t="shared" si="36"/>
        <v>918.14506684560001</v>
      </c>
      <c r="AE40" s="10">
        <f t="shared" si="36"/>
        <v>945.68941885096808</v>
      </c>
      <c r="AF40" s="10">
        <f t="shared" si="36"/>
        <v>974.0601014164971</v>
      </c>
      <c r="AG40" s="10">
        <f t="shared" si="36"/>
        <v>1003.281904458992</v>
      </c>
      <c r="AH40" s="10">
        <f t="shared" si="36"/>
        <v>1033.3803615927618</v>
      </c>
      <c r="AI40" s="10">
        <f t="shared" si="36"/>
        <v>1064.3817724405446</v>
      </c>
    </row>
    <row r="41" spans="1:35">
      <c r="A41" s="5" t="s">
        <v>51</v>
      </c>
      <c r="B41" s="9">
        <v>611</v>
      </c>
      <c r="C41" s="9">
        <v>611</v>
      </c>
      <c r="D41" s="9">
        <v>611</v>
      </c>
      <c r="E41" s="9">
        <v>612</v>
      </c>
      <c r="F41" s="9">
        <v>614</v>
      </c>
      <c r="G41" s="9">
        <v>616</v>
      </c>
      <c r="H41" s="7">
        <v>623</v>
      </c>
      <c r="I41" s="7">
        <v>631</v>
      </c>
      <c r="J41" s="7">
        <v>632</v>
      </c>
      <c r="K41" s="7">
        <v>644</v>
      </c>
      <c r="L41" s="7">
        <v>647</v>
      </c>
      <c r="M41" s="7">
        <v>654</v>
      </c>
      <c r="N41" s="7">
        <v>666</v>
      </c>
      <c r="O41" s="7">
        <v>680</v>
      </c>
      <c r="P41" s="7">
        <v>696</v>
      </c>
      <c r="Q41" s="7">
        <v>717</v>
      </c>
      <c r="R41" s="7">
        <v>738</v>
      </c>
      <c r="S41" s="7">
        <v>764</v>
      </c>
      <c r="T41" s="7">
        <v>790</v>
      </c>
      <c r="U41" s="7">
        <v>793</v>
      </c>
      <c r="V41" s="7">
        <v>821</v>
      </c>
      <c r="W41" s="5" t="s">
        <v>51</v>
      </c>
      <c r="Y41" s="7">
        <v>764</v>
      </c>
      <c r="Z41" s="10">
        <f t="shared" ref="Z41:AI41" si="37">SUM(Y41*1.03)</f>
        <v>786.92000000000007</v>
      </c>
      <c r="AA41" s="10">
        <f t="shared" si="37"/>
        <v>810.52760000000012</v>
      </c>
      <c r="AB41" s="10">
        <f t="shared" si="37"/>
        <v>834.84342800000013</v>
      </c>
      <c r="AC41" s="10">
        <f t="shared" si="37"/>
        <v>859.88873084000011</v>
      </c>
      <c r="AD41" s="10">
        <f t="shared" si="37"/>
        <v>885.68539276520016</v>
      </c>
      <c r="AE41" s="10">
        <f t="shared" si="37"/>
        <v>912.25595454815618</v>
      </c>
      <c r="AF41" s="10">
        <f t="shared" si="37"/>
        <v>939.62363318460086</v>
      </c>
      <c r="AG41" s="10">
        <f t="shared" si="37"/>
        <v>967.8123421801389</v>
      </c>
      <c r="AH41" s="10">
        <f t="shared" si="37"/>
        <v>996.84671244554306</v>
      </c>
      <c r="AI41" s="10">
        <f t="shared" si="37"/>
        <v>1026.7521138189095</v>
      </c>
    </row>
    <row r="42" spans="1:35">
      <c r="A42" s="5" t="s">
        <v>52</v>
      </c>
      <c r="B42" s="9">
        <v>610</v>
      </c>
      <c r="C42" s="9">
        <v>611</v>
      </c>
      <c r="D42" s="9">
        <v>611</v>
      </c>
      <c r="E42" s="9">
        <v>611</v>
      </c>
      <c r="F42" s="9">
        <v>613</v>
      </c>
      <c r="G42" s="9">
        <v>615</v>
      </c>
      <c r="H42" s="7">
        <v>622</v>
      </c>
      <c r="I42" s="7">
        <v>630</v>
      </c>
      <c r="J42" s="7">
        <v>631</v>
      </c>
      <c r="K42" s="7">
        <v>642</v>
      </c>
      <c r="L42" s="7">
        <v>645</v>
      </c>
      <c r="M42" s="7">
        <v>652</v>
      </c>
      <c r="N42" s="7">
        <v>664</v>
      </c>
      <c r="O42" s="7">
        <v>677</v>
      </c>
      <c r="P42" s="7">
        <v>693</v>
      </c>
      <c r="Q42" s="7">
        <v>715</v>
      </c>
      <c r="R42" s="7">
        <v>737</v>
      </c>
      <c r="S42" s="7">
        <v>762</v>
      </c>
      <c r="T42" s="7">
        <v>790</v>
      </c>
      <c r="U42" s="7">
        <v>792</v>
      </c>
      <c r="V42" s="7">
        <v>820</v>
      </c>
      <c r="W42" s="5" t="s">
        <v>52</v>
      </c>
      <c r="Y42" s="7">
        <v>762</v>
      </c>
      <c r="Z42" s="10">
        <f t="shared" ref="Z42:AI42" si="38">SUM(Y42*1.03)</f>
        <v>784.86</v>
      </c>
      <c r="AA42" s="10">
        <f t="shared" si="38"/>
        <v>808.4058</v>
      </c>
      <c r="AB42" s="10">
        <f t="shared" si="38"/>
        <v>832.65797399999997</v>
      </c>
      <c r="AC42" s="10">
        <f t="shared" si="38"/>
        <v>857.63771322000002</v>
      </c>
      <c r="AD42" s="10">
        <f t="shared" si="38"/>
        <v>883.36684461660002</v>
      </c>
      <c r="AE42" s="10">
        <f t="shared" si="38"/>
        <v>909.867849955098</v>
      </c>
      <c r="AF42" s="10">
        <f t="shared" si="38"/>
        <v>937.16388545375094</v>
      </c>
      <c r="AG42" s="10">
        <f t="shared" si="38"/>
        <v>965.27880201736343</v>
      </c>
      <c r="AH42" s="10">
        <f t="shared" si="38"/>
        <v>994.23716607788435</v>
      </c>
      <c r="AI42" s="10">
        <f t="shared" si="38"/>
        <v>1024.064281060221</v>
      </c>
    </row>
    <row r="43" spans="1:35">
      <c r="A43" s="5" t="s">
        <v>53</v>
      </c>
      <c r="B43" s="9">
        <v>643</v>
      </c>
      <c r="C43" s="9">
        <v>643</v>
      </c>
      <c r="D43" s="9">
        <v>644</v>
      </c>
      <c r="E43" s="9">
        <v>645</v>
      </c>
      <c r="F43" s="9">
        <v>648</v>
      </c>
      <c r="G43" s="9">
        <v>652</v>
      </c>
      <c r="H43" s="7">
        <v>663</v>
      </c>
      <c r="I43" s="7">
        <v>675</v>
      </c>
      <c r="J43" s="7">
        <v>680</v>
      </c>
      <c r="K43" s="7">
        <v>692</v>
      </c>
      <c r="L43" s="7">
        <v>695</v>
      </c>
      <c r="M43" s="7">
        <v>701</v>
      </c>
      <c r="N43" s="7">
        <v>712</v>
      </c>
      <c r="O43" s="7">
        <v>727</v>
      </c>
      <c r="P43" s="7">
        <v>743</v>
      </c>
      <c r="Q43" s="7">
        <v>765</v>
      </c>
      <c r="R43" s="7">
        <v>789</v>
      </c>
      <c r="S43" s="7">
        <v>814</v>
      </c>
      <c r="T43" s="7">
        <v>841</v>
      </c>
      <c r="U43" s="7">
        <v>842</v>
      </c>
      <c r="V43" s="7">
        <v>870</v>
      </c>
      <c r="W43" s="5" t="s">
        <v>53</v>
      </c>
      <c r="Y43" s="7">
        <v>814</v>
      </c>
      <c r="Z43" s="10">
        <f t="shared" ref="Z43:AI43" si="39">SUM(Y43*1.03)</f>
        <v>838.42000000000007</v>
      </c>
      <c r="AA43" s="10">
        <f t="shared" si="39"/>
        <v>863.57260000000008</v>
      </c>
      <c r="AB43" s="10">
        <f t="shared" si="39"/>
        <v>889.47977800000012</v>
      </c>
      <c r="AC43" s="10">
        <f t="shared" si="39"/>
        <v>916.16417134000017</v>
      </c>
      <c r="AD43" s="10">
        <f t="shared" si="39"/>
        <v>943.64909648020023</v>
      </c>
      <c r="AE43" s="10">
        <f t="shared" si="39"/>
        <v>971.95856937460621</v>
      </c>
      <c r="AF43" s="10">
        <f t="shared" si="39"/>
        <v>1001.1173264558445</v>
      </c>
      <c r="AG43" s="10">
        <f t="shared" si="39"/>
        <v>1031.1508462495199</v>
      </c>
      <c r="AH43" s="10">
        <f t="shared" si="39"/>
        <v>1062.0853716370054</v>
      </c>
      <c r="AI43" s="10">
        <f t="shared" si="39"/>
        <v>1093.9479327861156</v>
      </c>
    </row>
    <row r="44" spans="1:35">
      <c r="A44" s="5" t="s">
        <v>54</v>
      </c>
      <c r="B44" s="9">
        <v>604</v>
      </c>
      <c r="C44" s="9">
        <v>605</v>
      </c>
      <c r="D44" s="9">
        <v>605</v>
      </c>
      <c r="E44" s="9">
        <v>606</v>
      </c>
      <c r="F44" s="9">
        <v>608</v>
      </c>
      <c r="G44" s="9">
        <v>611</v>
      </c>
      <c r="H44" s="7">
        <v>619</v>
      </c>
      <c r="I44" s="7">
        <v>628</v>
      </c>
      <c r="J44" s="7">
        <v>629</v>
      </c>
      <c r="K44" s="7">
        <v>642</v>
      </c>
      <c r="L44" s="7">
        <v>646</v>
      </c>
      <c r="M44" s="7">
        <v>653</v>
      </c>
      <c r="N44" s="7">
        <v>664</v>
      </c>
      <c r="O44" s="7">
        <v>678</v>
      </c>
      <c r="P44" s="7">
        <v>694</v>
      </c>
      <c r="Q44" s="7">
        <v>715</v>
      </c>
      <c r="R44" s="7">
        <v>737</v>
      </c>
      <c r="S44" s="7">
        <v>762</v>
      </c>
      <c r="T44" s="7">
        <v>790</v>
      </c>
      <c r="U44" s="7">
        <v>792</v>
      </c>
      <c r="V44" s="7">
        <v>821</v>
      </c>
      <c r="W44" s="5" t="s">
        <v>54</v>
      </c>
      <c r="Y44" s="7">
        <v>762</v>
      </c>
      <c r="Z44" s="10">
        <f t="shared" ref="Z44:AI44" si="40">SUM(Y44*1.03)</f>
        <v>784.86</v>
      </c>
      <c r="AA44" s="10">
        <f t="shared" si="40"/>
        <v>808.4058</v>
      </c>
      <c r="AB44" s="10">
        <f t="shared" si="40"/>
        <v>832.65797399999997</v>
      </c>
      <c r="AC44" s="10">
        <f t="shared" si="40"/>
        <v>857.63771322000002</v>
      </c>
      <c r="AD44" s="10">
        <f t="shared" si="40"/>
        <v>883.36684461660002</v>
      </c>
      <c r="AE44" s="10">
        <f t="shared" si="40"/>
        <v>909.867849955098</v>
      </c>
      <c r="AF44" s="10">
        <f t="shared" si="40"/>
        <v>937.16388545375094</v>
      </c>
      <c r="AG44" s="10">
        <f t="shared" si="40"/>
        <v>965.27880201736343</v>
      </c>
      <c r="AH44" s="10">
        <f t="shared" si="40"/>
        <v>994.23716607788435</v>
      </c>
      <c r="AI44" s="10">
        <f t="shared" si="40"/>
        <v>1024.064281060221</v>
      </c>
    </row>
    <row r="45" spans="1:35">
      <c r="A45" s="5" t="s">
        <v>55</v>
      </c>
      <c r="B45" s="9">
        <v>604</v>
      </c>
      <c r="C45" s="9">
        <v>605</v>
      </c>
      <c r="D45" s="9">
        <v>605</v>
      </c>
      <c r="E45" s="9">
        <v>606</v>
      </c>
      <c r="F45" s="9">
        <v>608</v>
      </c>
      <c r="G45" s="9">
        <v>611</v>
      </c>
      <c r="H45" s="7">
        <v>619</v>
      </c>
      <c r="I45" s="7">
        <v>628</v>
      </c>
      <c r="J45" s="7">
        <v>629</v>
      </c>
      <c r="K45" s="7">
        <v>642</v>
      </c>
      <c r="L45" s="7">
        <v>646</v>
      </c>
      <c r="M45" s="7">
        <v>653</v>
      </c>
      <c r="N45" s="7">
        <v>664</v>
      </c>
      <c r="O45" s="7">
        <v>677</v>
      </c>
      <c r="P45" s="7">
        <v>694</v>
      </c>
      <c r="Q45" s="7">
        <v>715</v>
      </c>
      <c r="R45" s="7">
        <v>737</v>
      </c>
      <c r="S45" s="7">
        <v>762</v>
      </c>
      <c r="T45" s="7">
        <v>790</v>
      </c>
      <c r="U45" s="7">
        <v>793</v>
      </c>
      <c r="V45" s="7">
        <v>821</v>
      </c>
      <c r="W45" s="5" t="s">
        <v>55</v>
      </c>
      <c r="Y45" s="7">
        <v>762</v>
      </c>
      <c r="Z45" s="10">
        <f t="shared" ref="Z45:AI45" si="41">SUM(Y45*1.03)</f>
        <v>784.86</v>
      </c>
      <c r="AA45" s="10">
        <f t="shared" si="41"/>
        <v>808.4058</v>
      </c>
      <c r="AB45" s="10">
        <f t="shared" si="41"/>
        <v>832.65797399999997</v>
      </c>
      <c r="AC45" s="10">
        <f t="shared" si="41"/>
        <v>857.63771322000002</v>
      </c>
      <c r="AD45" s="10">
        <f t="shared" si="41"/>
        <v>883.36684461660002</v>
      </c>
      <c r="AE45" s="10">
        <f t="shared" si="41"/>
        <v>909.867849955098</v>
      </c>
      <c r="AF45" s="10">
        <f t="shared" si="41"/>
        <v>937.16388545375094</v>
      </c>
      <c r="AG45" s="10">
        <f t="shared" si="41"/>
        <v>965.27880201736343</v>
      </c>
      <c r="AH45" s="10">
        <f t="shared" si="41"/>
        <v>994.23716607788435</v>
      </c>
      <c r="AI45" s="10">
        <f t="shared" si="41"/>
        <v>1024.064281060221</v>
      </c>
    </row>
    <row r="46" spans="1:35">
      <c r="A46" s="5" t="s">
        <v>56</v>
      </c>
      <c r="B46" s="9">
        <v>605</v>
      </c>
      <c r="C46" s="9">
        <v>606</v>
      </c>
      <c r="D46" s="9">
        <v>606</v>
      </c>
      <c r="E46" s="9">
        <v>607</v>
      </c>
      <c r="F46" s="9">
        <v>609</v>
      </c>
      <c r="G46" s="9">
        <v>612</v>
      </c>
      <c r="H46" s="7">
        <v>620</v>
      </c>
      <c r="I46" s="7">
        <v>628</v>
      </c>
      <c r="J46" s="7">
        <v>630</v>
      </c>
      <c r="K46" s="7">
        <v>643</v>
      </c>
      <c r="L46" s="7">
        <v>647</v>
      </c>
      <c r="M46" s="7">
        <v>653</v>
      </c>
      <c r="N46" s="7">
        <v>664</v>
      </c>
      <c r="O46" s="7">
        <v>677</v>
      </c>
      <c r="P46" s="7">
        <v>694</v>
      </c>
      <c r="Q46" s="7">
        <v>715</v>
      </c>
      <c r="R46" s="7">
        <v>737</v>
      </c>
      <c r="S46" s="7">
        <v>762</v>
      </c>
      <c r="T46" s="7">
        <v>790</v>
      </c>
      <c r="U46" s="7">
        <v>793</v>
      </c>
      <c r="V46" s="7">
        <v>821</v>
      </c>
      <c r="W46" s="5" t="s">
        <v>56</v>
      </c>
      <c r="Y46" s="7">
        <v>762</v>
      </c>
      <c r="Z46" s="10">
        <f t="shared" ref="Z46:AI46" si="42">SUM(Y46*1.03)</f>
        <v>784.86</v>
      </c>
      <c r="AA46" s="10">
        <f t="shared" si="42"/>
        <v>808.4058</v>
      </c>
      <c r="AB46" s="10">
        <f t="shared" si="42"/>
        <v>832.65797399999997</v>
      </c>
      <c r="AC46" s="10">
        <f t="shared" si="42"/>
        <v>857.63771322000002</v>
      </c>
      <c r="AD46" s="10">
        <f t="shared" si="42"/>
        <v>883.36684461660002</v>
      </c>
      <c r="AE46" s="10">
        <f t="shared" si="42"/>
        <v>909.867849955098</v>
      </c>
      <c r="AF46" s="10">
        <f t="shared" si="42"/>
        <v>937.16388545375094</v>
      </c>
      <c r="AG46" s="10">
        <f t="shared" si="42"/>
        <v>965.27880201736343</v>
      </c>
      <c r="AH46" s="10">
        <f t="shared" si="42"/>
        <v>994.23716607788435</v>
      </c>
      <c r="AI46" s="10">
        <f t="shared" si="42"/>
        <v>1024.064281060221</v>
      </c>
    </row>
    <row r="47" spans="1:35">
      <c r="A47" s="5" t="s">
        <v>57</v>
      </c>
      <c r="B47" s="9">
        <v>605</v>
      </c>
      <c r="C47" s="9">
        <v>606</v>
      </c>
      <c r="D47" s="9">
        <v>606</v>
      </c>
      <c r="E47" s="9">
        <v>607</v>
      </c>
      <c r="F47" s="9">
        <v>610</v>
      </c>
      <c r="G47" s="9">
        <v>613</v>
      </c>
      <c r="H47" s="7">
        <v>620</v>
      </c>
      <c r="I47" s="7">
        <v>630</v>
      </c>
      <c r="J47" s="7">
        <v>631</v>
      </c>
      <c r="K47" s="7">
        <v>643</v>
      </c>
      <c r="L47" s="7">
        <v>647</v>
      </c>
      <c r="M47" s="7">
        <v>653</v>
      </c>
      <c r="N47" s="7">
        <v>664</v>
      </c>
      <c r="O47" s="7">
        <v>677</v>
      </c>
      <c r="P47" s="7">
        <v>694</v>
      </c>
      <c r="Q47" s="7">
        <v>715</v>
      </c>
      <c r="R47" s="7">
        <v>737</v>
      </c>
      <c r="S47" s="7">
        <v>762</v>
      </c>
      <c r="T47" s="7">
        <v>790</v>
      </c>
      <c r="U47" s="7">
        <v>792</v>
      </c>
      <c r="V47" s="7">
        <v>822</v>
      </c>
      <c r="W47" s="5" t="s">
        <v>57</v>
      </c>
      <c r="Y47" s="7">
        <v>762</v>
      </c>
      <c r="Z47" s="10">
        <f t="shared" ref="Z47:AI47" si="43">SUM(Y47*1.03)</f>
        <v>784.86</v>
      </c>
      <c r="AA47" s="10">
        <f t="shared" si="43"/>
        <v>808.4058</v>
      </c>
      <c r="AB47" s="10">
        <f t="shared" si="43"/>
        <v>832.65797399999997</v>
      </c>
      <c r="AC47" s="10">
        <f t="shared" si="43"/>
        <v>857.63771322000002</v>
      </c>
      <c r="AD47" s="10">
        <f t="shared" si="43"/>
        <v>883.36684461660002</v>
      </c>
      <c r="AE47" s="10">
        <f t="shared" si="43"/>
        <v>909.867849955098</v>
      </c>
      <c r="AF47" s="10">
        <f t="shared" si="43"/>
        <v>937.16388545375094</v>
      </c>
      <c r="AG47" s="10">
        <f t="shared" si="43"/>
        <v>965.27880201736343</v>
      </c>
      <c r="AH47" s="10">
        <f t="shared" si="43"/>
        <v>994.23716607788435</v>
      </c>
      <c r="AI47" s="10">
        <f t="shared" si="43"/>
        <v>1024.064281060221</v>
      </c>
    </row>
    <row r="48" spans="1:35">
      <c r="A48" s="5" t="s">
        <v>58</v>
      </c>
      <c r="B48" s="9">
        <v>604</v>
      </c>
      <c r="C48" s="9">
        <v>605</v>
      </c>
      <c r="D48" s="9">
        <v>605</v>
      </c>
      <c r="E48" s="9">
        <v>606</v>
      </c>
      <c r="F48" s="9">
        <v>608</v>
      </c>
      <c r="G48" s="9">
        <v>611</v>
      </c>
      <c r="H48" s="7">
        <v>619</v>
      </c>
      <c r="I48" s="7">
        <v>627</v>
      </c>
      <c r="J48" s="7">
        <v>629</v>
      </c>
      <c r="K48" s="7">
        <v>642</v>
      </c>
      <c r="L48" s="7">
        <v>646</v>
      </c>
      <c r="M48" s="7">
        <v>653</v>
      </c>
      <c r="N48" s="7">
        <v>664</v>
      </c>
      <c r="O48" s="7">
        <v>677</v>
      </c>
      <c r="P48" s="7">
        <v>693</v>
      </c>
      <c r="Q48" s="7">
        <v>714</v>
      </c>
      <c r="R48" s="7">
        <v>737</v>
      </c>
      <c r="S48" s="7">
        <v>762</v>
      </c>
      <c r="T48" s="7">
        <v>790</v>
      </c>
      <c r="U48" s="7">
        <v>793</v>
      </c>
      <c r="V48" s="7">
        <v>821</v>
      </c>
      <c r="W48" s="5" t="s">
        <v>58</v>
      </c>
      <c r="Y48" s="7">
        <v>762</v>
      </c>
      <c r="Z48" s="10">
        <f t="shared" ref="Z48:AI48" si="44">SUM(Y48*1.03)</f>
        <v>784.86</v>
      </c>
      <c r="AA48" s="10">
        <f t="shared" si="44"/>
        <v>808.4058</v>
      </c>
      <c r="AB48" s="10">
        <f t="shared" si="44"/>
        <v>832.65797399999997</v>
      </c>
      <c r="AC48" s="10">
        <f t="shared" si="44"/>
        <v>857.63771322000002</v>
      </c>
      <c r="AD48" s="10">
        <f t="shared" si="44"/>
        <v>883.36684461660002</v>
      </c>
      <c r="AE48" s="10">
        <f t="shared" si="44"/>
        <v>909.867849955098</v>
      </c>
      <c r="AF48" s="10">
        <f t="shared" si="44"/>
        <v>937.16388545375094</v>
      </c>
      <c r="AG48" s="10">
        <f t="shared" si="44"/>
        <v>965.27880201736343</v>
      </c>
      <c r="AH48" s="10">
        <f t="shared" si="44"/>
        <v>994.23716607788435</v>
      </c>
      <c r="AI48" s="10">
        <f t="shared" si="44"/>
        <v>1024.064281060221</v>
      </c>
    </row>
    <row r="49" spans="1:35">
      <c r="A49" s="5" t="s">
        <v>59</v>
      </c>
      <c r="B49" s="9">
        <v>604</v>
      </c>
      <c r="C49" s="9">
        <v>605</v>
      </c>
      <c r="D49" s="9">
        <v>605</v>
      </c>
      <c r="E49" s="9">
        <v>606</v>
      </c>
      <c r="F49" s="9">
        <v>608</v>
      </c>
      <c r="G49" s="9">
        <v>611</v>
      </c>
      <c r="H49" s="7">
        <v>619</v>
      </c>
      <c r="I49" s="7">
        <v>627</v>
      </c>
      <c r="J49" s="7">
        <v>630</v>
      </c>
      <c r="K49" s="7">
        <v>642</v>
      </c>
      <c r="L49" s="7">
        <v>647</v>
      </c>
      <c r="M49" s="7">
        <v>654</v>
      </c>
      <c r="N49" s="7">
        <v>665</v>
      </c>
      <c r="O49" s="7">
        <v>678</v>
      </c>
      <c r="P49" s="7">
        <v>694</v>
      </c>
      <c r="Q49" s="7">
        <v>715</v>
      </c>
      <c r="R49" s="7">
        <v>737</v>
      </c>
      <c r="S49" s="7">
        <v>761</v>
      </c>
      <c r="T49" s="7">
        <v>790</v>
      </c>
      <c r="U49" s="7">
        <v>793</v>
      </c>
      <c r="V49" s="7">
        <v>821</v>
      </c>
      <c r="W49" s="5" t="s">
        <v>59</v>
      </c>
      <c r="Y49" s="7">
        <v>761</v>
      </c>
      <c r="Z49" s="10">
        <f t="shared" ref="Z49:AI49" si="45">SUM(Y49*1.03)</f>
        <v>783.83</v>
      </c>
      <c r="AA49" s="10">
        <f t="shared" si="45"/>
        <v>807.34490000000005</v>
      </c>
      <c r="AB49" s="10">
        <f t="shared" si="45"/>
        <v>831.56524700000011</v>
      </c>
      <c r="AC49" s="10">
        <f t="shared" si="45"/>
        <v>856.51220441000009</v>
      </c>
      <c r="AD49" s="10">
        <f t="shared" si="45"/>
        <v>882.20757054230012</v>
      </c>
      <c r="AE49" s="10">
        <f t="shared" si="45"/>
        <v>908.67379765856913</v>
      </c>
      <c r="AF49" s="10">
        <f t="shared" si="45"/>
        <v>935.93401158832626</v>
      </c>
      <c r="AG49" s="10">
        <f t="shared" si="45"/>
        <v>964.0120319359761</v>
      </c>
      <c r="AH49" s="10">
        <f t="shared" si="45"/>
        <v>992.9323928940554</v>
      </c>
      <c r="AI49" s="10">
        <f t="shared" si="45"/>
        <v>1022.7203646808771</v>
      </c>
    </row>
    <row r="50" spans="1:35">
      <c r="A50" s="5" t="s">
        <v>60</v>
      </c>
      <c r="B50" s="9">
        <v>604</v>
      </c>
      <c r="C50" s="9">
        <v>604</v>
      </c>
      <c r="D50" s="9">
        <v>605</v>
      </c>
      <c r="E50" s="9">
        <v>606</v>
      </c>
      <c r="F50" s="9">
        <v>608</v>
      </c>
      <c r="G50" s="9">
        <v>610</v>
      </c>
      <c r="H50" s="7">
        <v>618</v>
      </c>
      <c r="I50" s="7">
        <v>627</v>
      </c>
      <c r="J50" s="7">
        <v>629</v>
      </c>
      <c r="K50" s="7">
        <v>642</v>
      </c>
      <c r="L50" s="7">
        <v>645</v>
      </c>
      <c r="M50" s="7">
        <v>653</v>
      </c>
      <c r="N50" s="7">
        <v>664</v>
      </c>
      <c r="O50" s="7">
        <v>677</v>
      </c>
      <c r="P50" s="7">
        <v>694</v>
      </c>
      <c r="Q50" s="7">
        <v>714</v>
      </c>
      <c r="R50" s="7">
        <v>737</v>
      </c>
      <c r="S50" s="7">
        <v>762</v>
      </c>
      <c r="T50" s="7">
        <v>790</v>
      </c>
      <c r="U50" s="7">
        <v>792</v>
      </c>
      <c r="V50" s="7">
        <v>820</v>
      </c>
      <c r="W50" s="5" t="s">
        <v>60</v>
      </c>
      <c r="Y50" s="7">
        <v>762</v>
      </c>
      <c r="Z50" s="10">
        <f t="shared" ref="Z50:AI50" si="46">SUM(Y50*1.03)</f>
        <v>784.86</v>
      </c>
      <c r="AA50" s="10">
        <f t="shared" si="46"/>
        <v>808.4058</v>
      </c>
      <c r="AB50" s="10">
        <f t="shared" si="46"/>
        <v>832.65797399999997</v>
      </c>
      <c r="AC50" s="10">
        <f t="shared" si="46"/>
        <v>857.63771322000002</v>
      </c>
      <c r="AD50" s="10">
        <f t="shared" si="46"/>
        <v>883.36684461660002</v>
      </c>
      <c r="AE50" s="10">
        <f t="shared" si="46"/>
        <v>909.867849955098</v>
      </c>
      <c r="AF50" s="10">
        <f t="shared" si="46"/>
        <v>937.16388545375094</v>
      </c>
      <c r="AG50" s="10">
        <f t="shared" si="46"/>
        <v>965.27880201736343</v>
      </c>
      <c r="AH50" s="10">
        <f t="shared" si="46"/>
        <v>994.23716607788435</v>
      </c>
      <c r="AI50" s="10">
        <f t="shared" si="46"/>
        <v>1024.064281060221</v>
      </c>
    </row>
    <row r="51" spans="1:35" s="13" customFormat="1" ht="39.6">
      <c r="A51" s="11" t="s">
        <v>61</v>
      </c>
      <c r="B51" s="9">
        <v>662</v>
      </c>
      <c r="C51" s="9">
        <v>663</v>
      </c>
      <c r="D51" s="9">
        <v>664</v>
      </c>
      <c r="E51" s="9">
        <v>665</v>
      </c>
      <c r="F51" s="9">
        <v>668</v>
      </c>
      <c r="G51" s="9">
        <v>673</v>
      </c>
      <c r="H51" s="12">
        <v>687</v>
      </c>
      <c r="I51" s="12">
        <v>703</v>
      </c>
      <c r="J51" s="12">
        <v>713</v>
      </c>
      <c r="K51" s="12">
        <v>730</v>
      </c>
      <c r="L51" s="12">
        <v>737</v>
      </c>
      <c r="M51" s="12">
        <v>749</v>
      </c>
      <c r="N51" s="12">
        <v>764</v>
      </c>
      <c r="O51" s="12">
        <v>780</v>
      </c>
      <c r="P51" s="12">
        <v>798</v>
      </c>
      <c r="Q51" s="12">
        <v>823</v>
      </c>
      <c r="R51" s="12">
        <v>848</v>
      </c>
      <c r="S51" s="12">
        <v>874</v>
      </c>
      <c r="T51" s="12">
        <v>901</v>
      </c>
      <c r="U51" s="12">
        <v>902</v>
      </c>
      <c r="V51" s="12">
        <v>930</v>
      </c>
      <c r="W51" s="11" t="s">
        <v>61</v>
      </c>
      <c r="Y51" s="12">
        <v>874</v>
      </c>
      <c r="Z51" s="10">
        <f t="shared" ref="Z51:AI51" si="47">SUM(Y51*1.03)</f>
        <v>900.22</v>
      </c>
      <c r="AA51" s="10">
        <f t="shared" si="47"/>
        <v>927.22660000000008</v>
      </c>
      <c r="AB51" s="10">
        <f t="shared" si="47"/>
        <v>955.04339800000014</v>
      </c>
      <c r="AC51" s="10">
        <f t="shared" si="47"/>
        <v>983.69469994000019</v>
      </c>
      <c r="AD51" s="10">
        <f t="shared" si="47"/>
        <v>1013.2055409382002</v>
      </c>
      <c r="AE51" s="10">
        <f t="shared" si="47"/>
        <v>1043.6017071663462</v>
      </c>
      <c r="AF51" s="10">
        <f t="shared" si="47"/>
        <v>1074.9097583813366</v>
      </c>
      <c r="AG51" s="10">
        <f t="shared" si="47"/>
        <v>1107.1570511327768</v>
      </c>
      <c r="AH51" s="10">
        <f t="shared" si="47"/>
        <v>1140.3717626667601</v>
      </c>
      <c r="AI51" s="10">
        <f t="shared" si="47"/>
        <v>1174.5829155467629</v>
      </c>
    </row>
    <row r="52" spans="1:35">
      <c r="A52" s="5" t="s">
        <v>62</v>
      </c>
      <c r="B52" s="7">
        <f t="shared" ref="B52:V52" si="48">MIN(B4:B51)</f>
        <v>604</v>
      </c>
      <c r="C52" s="7">
        <f t="shared" si="48"/>
        <v>604</v>
      </c>
      <c r="D52" s="7">
        <f t="shared" si="48"/>
        <v>605</v>
      </c>
      <c r="E52" s="7">
        <f t="shared" si="48"/>
        <v>606</v>
      </c>
      <c r="F52" s="7">
        <f t="shared" si="48"/>
        <v>608</v>
      </c>
      <c r="G52" s="7">
        <f t="shared" si="48"/>
        <v>610</v>
      </c>
      <c r="H52" s="7">
        <f t="shared" si="48"/>
        <v>618</v>
      </c>
      <c r="I52" s="7">
        <f t="shared" si="48"/>
        <v>627</v>
      </c>
      <c r="J52" s="7">
        <f t="shared" si="48"/>
        <v>629</v>
      </c>
      <c r="K52" s="7">
        <f t="shared" si="48"/>
        <v>642</v>
      </c>
      <c r="L52" s="7">
        <f t="shared" si="48"/>
        <v>645</v>
      </c>
      <c r="M52" s="7">
        <f t="shared" si="48"/>
        <v>652</v>
      </c>
      <c r="N52" s="7">
        <f t="shared" si="48"/>
        <v>664</v>
      </c>
      <c r="O52" s="7">
        <f t="shared" si="48"/>
        <v>677</v>
      </c>
      <c r="P52" s="7">
        <f t="shared" si="48"/>
        <v>693</v>
      </c>
      <c r="Q52" s="7">
        <f t="shared" si="48"/>
        <v>714</v>
      </c>
      <c r="R52" s="7">
        <f t="shared" si="48"/>
        <v>737</v>
      </c>
      <c r="S52" s="7">
        <f t="shared" si="48"/>
        <v>761</v>
      </c>
      <c r="T52" s="7">
        <f t="shared" si="48"/>
        <v>790</v>
      </c>
      <c r="U52" s="7">
        <f t="shared" si="48"/>
        <v>792</v>
      </c>
      <c r="V52" s="7">
        <f t="shared" si="48"/>
        <v>820</v>
      </c>
      <c r="W52" s="5"/>
    </row>
    <row r="53" spans="1:35">
      <c r="A53" s="5"/>
      <c r="B53" s="5"/>
      <c r="C53" s="7"/>
      <c r="D53" s="7"/>
      <c r="E53" s="7"/>
      <c r="F53" s="7"/>
      <c r="G53" s="7"/>
      <c r="H53" s="7"/>
      <c r="I53" s="7"/>
      <c r="J53" s="7"/>
      <c r="K53" s="7"/>
      <c r="L53" s="7"/>
      <c r="M53" s="7"/>
      <c r="N53" s="7"/>
      <c r="O53" s="7"/>
      <c r="P53" s="7"/>
      <c r="Q53" s="7"/>
      <c r="R53" s="7"/>
      <c r="S53" s="7"/>
      <c r="T53" s="7"/>
      <c r="U53" s="7"/>
      <c r="V53" s="7"/>
      <c r="W53" s="5"/>
    </row>
    <row r="54" spans="1:35">
      <c r="A54" s="5"/>
      <c r="B54" s="5"/>
      <c r="C54" s="7"/>
      <c r="D54" s="7"/>
      <c r="E54" s="7"/>
      <c r="F54" s="7"/>
      <c r="G54" s="7"/>
      <c r="H54" s="7"/>
      <c r="I54" s="7"/>
      <c r="J54" s="7"/>
      <c r="K54" s="7"/>
      <c r="L54" s="7"/>
      <c r="M54" s="7"/>
      <c r="N54" s="7"/>
      <c r="O54" s="7"/>
      <c r="P54" s="7"/>
      <c r="Q54" s="7"/>
      <c r="R54" s="7"/>
      <c r="S54" s="7"/>
      <c r="T54" s="7"/>
      <c r="U54" s="7"/>
      <c r="V54" s="7"/>
      <c r="W54" s="5"/>
    </row>
    <row r="55" spans="1:35">
      <c r="A55" s="5"/>
      <c r="B55" s="5"/>
      <c r="C55" s="7"/>
      <c r="D55" s="7"/>
      <c r="E55" s="7"/>
      <c r="F55" s="7"/>
      <c r="G55" s="7"/>
      <c r="H55" s="7"/>
      <c r="I55" s="7"/>
      <c r="J55" s="7"/>
      <c r="K55" s="7"/>
      <c r="L55" s="7"/>
      <c r="M55" s="7"/>
      <c r="N55" s="7"/>
      <c r="O55" s="7"/>
      <c r="P55" s="7"/>
      <c r="Q55" s="7"/>
      <c r="R55" s="7"/>
      <c r="S55" s="7"/>
      <c r="T55" s="7"/>
      <c r="U55" s="7"/>
      <c r="V55" s="7"/>
      <c r="W55" s="5"/>
    </row>
    <row r="56" spans="1:35">
      <c r="A56" s="5"/>
      <c r="B56" s="5"/>
      <c r="C56" s="7"/>
      <c r="D56" s="7"/>
      <c r="E56" s="7"/>
      <c r="F56" s="7"/>
      <c r="G56" s="7"/>
      <c r="H56" s="7"/>
      <c r="I56" s="7"/>
      <c r="J56" s="7"/>
      <c r="K56" s="7"/>
      <c r="L56" s="7"/>
      <c r="M56" s="7"/>
      <c r="N56" s="7"/>
      <c r="O56" s="7"/>
      <c r="P56" s="7"/>
      <c r="Q56" s="7"/>
      <c r="R56" s="7"/>
      <c r="S56" s="7"/>
      <c r="T56" s="7"/>
      <c r="U56" s="7"/>
      <c r="V56" s="7"/>
      <c r="W56" s="5"/>
    </row>
    <row r="57" spans="1:35">
      <c r="A57" s="5"/>
      <c r="B57" s="5"/>
      <c r="C57" s="7"/>
      <c r="D57" s="7"/>
      <c r="E57" s="7"/>
      <c r="F57" s="7"/>
      <c r="G57" s="7"/>
      <c r="H57" s="7"/>
      <c r="I57" s="7"/>
      <c r="J57" s="7"/>
      <c r="K57" s="7"/>
      <c r="L57" s="7"/>
      <c r="M57" s="7"/>
      <c r="N57" s="7"/>
      <c r="O57" s="7"/>
      <c r="P57" s="7"/>
      <c r="Q57" s="7"/>
      <c r="R57" s="7"/>
      <c r="S57" s="7"/>
      <c r="T57" s="7"/>
      <c r="U57" s="7"/>
      <c r="V57" s="7"/>
      <c r="W57" s="5"/>
    </row>
    <row r="58" spans="1:35">
      <c r="A58" s="5"/>
      <c r="B58" s="5"/>
      <c r="C58" s="7"/>
      <c r="D58" s="7"/>
      <c r="E58" s="7"/>
      <c r="F58" s="7"/>
      <c r="G58" s="7"/>
      <c r="H58" s="7"/>
      <c r="I58" s="7"/>
      <c r="J58" s="7"/>
      <c r="K58" s="7"/>
      <c r="L58" s="7"/>
      <c r="M58" s="7"/>
      <c r="N58" s="7"/>
      <c r="O58" s="7"/>
      <c r="P58" s="7"/>
      <c r="Q58" s="7"/>
      <c r="R58" s="7"/>
      <c r="S58" s="7"/>
      <c r="T58" s="7"/>
      <c r="U58" s="7"/>
      <c r="V58" s="7"/>
      <c r="W58" s="5"/>
    </row>
  </sheetData>
  <phoneticPr fontId="4"/>
  <conditionalFormatting sqref="A4:W51 Y4:AI50">
    <cfRule type="cellIs" dxfId="73" priority="2" stopIfTrue="1" operator="between">
      <formula>700</formula>
      <formula>750</formula>
    </cfRule>
    <cfRule type="cellIs" dxfId="72" priority="3" stopIfTrue="1" operator="between">
      <formula>750</formula>
      <formula>800</formula>
    </cfRule>
    <cfRule type="cellIs" dxfId="71" priority="4" stopIfTrue="1" operator="between">
      <formula>800</formula>
      <formula>850</formula>
    </cfRule>
    <cfRule type="cellIs" dxfId="70" priority="5" stopIfTrue="1" operator="between">
      <formula>850</formula>
      <formula>900</formula>
    </cfRule>
    <cfRule type="cellIs" dxfId="69" priority="6" stopIfTrue="1" operator="between">
      <formula>900</formula>
      <formula>950</formula>
    </cfRule>
    <cfRule type="cellIs" dxfId="68" priority="7" stopIfTrue="1" operator="between">
      <formula>950</formula>
      <formula>1000</formula>
    </cfRule>
    <cfRule type="cellIs" dxfId="67" priority="8" stopIfTrue="1" operator="between">
      <formula>650</formula>
      <formula>700</formula>
    </cfRule>
    <cfRule type="cellIs" dxfId="66" priority="9" stopIfTrue="1" operator="lessThan">
      <formula>650</formula>
    </cfRule>
  </conditionalFormatting>
  <pageMargins left="0" right="0" top="0.39370078740157477" bottom="0.39370078740157477" header="0" footer="0"/>
  <headerFooter>
    <oddHeader>&amp;C&amp;A</oddHeader>
    <oddFooter>&amp;Cページ &amp;P</oddFooter>
  </headerFooter>
  <ignoredErrors>
    <ignoredError sqref="B52:V5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33"/>
  <sheetViews>
    <sheetView zoomScale="55" zoomScaleNormal="55" workbookViewId="0">
      <selection activeCell="L27" sqref="L27"/>
    </sheetView>
  </sheetViews>
  <sheetFormatPr defaultRowHeight="13.8"/>
  <cols>
    <col min="1" max="1" width="8.69921875" style="3" customWidth="1"/>
    <col min="2" max="1024" width="10.69921875" customWidth="1"/>
  </cols>
  <sheetData>
    <row r="2" spans="1:17">
      <c r="A2" s="5"/>
      <c r="B2" s="4" t="s">
        <v>63</v>
      </c>
      <c r="C2" s="4"/>
      <c r="D2" s="4"/>
      <c r="E2" s="4"/>
      <c r="F2" s="4"/>
      <c r="G2" s="4"/>
      <c r="H2" s="4"/>
      <c r="I2" s="4"/>
      <c r="J2" s="4"/>
      <c r="K2" s="4"/>
      <c r="L2" s="4"/>
    </row>
    <row r="3" spans="1:17">
      <c r="A3"/>
      <c r="B3" s="7">
        <v>2018</v>
      </c>
      <c r="C3" s="7">
        <v>2019</v>
      </c>
      <c r="D3" s="7">
        <v>2020</v>
      </c>
      <c r="E3" s="7">
        <v>2021</v>
      </c>
      <c r="F3" s="7">
        <v>2022</v>
      </c>
      <c r="G3" s="7">
        <v>2023</v>
      </c>
      <c r="H3" s="7">
        <v>2024</v>
      </c>
      <c r="I3" s="7">
        <v>2025</v>
      </c>
      <c r="J3" s="7">
        <v>2026</v>
      </c>
      <c r="K3" s="7">
        <v>2027</v>
      </c>
      <c r="L3" s="7">
        <v>2028</v>
      </c>
      <c r="M3" s="7">
        <v>2029</v>
      </c>
      <c r="N3" s="7">
        <v>2030</v>
      </c>
      <c r="O3" s="7">
        <v>2031</v>
      </c>
      <c r="P3" s="7">
        <v>2032</v>
      </c>
    </row>
    <row r="4" spans="1:17">
      <c r="A4" s="5" t="s">
        <v>26</v>
      </c>
      <c r="B4" s="7">
        <v>985</v>
      </c>
      <c r="C4" s="10">
        <f t="shared" ref="C4:P4" si="0">SUM(B4*1.03)</f>
        <v>1014.5500000000001</v>
      </c>
      <c r="D4" s="10">
        <f t="shared" si="0"/>
        <v>1044.9865000000002</v>
      </c>
      <c r="E4" s="10">
        <f t="shared" si="0"/>
        <v>1076.3360950000003</v>
      </c>
      <c r="F4" s="10">
        <f t="shared" si="0"/>
        <v>1108.6261778500004</v>
      </c>
      <c r="G4" s="10">
        <f t="shared" si="0"/>
        <v>1141.8849631855005</v>
      </c>
      <c r="H4" s="10">
        <f t="shared" si="0"/>
        <v>1176.1415120810655</v>
      </c>
      <c r="I4" s="10">
        <f t="shared" si="0"/>
        <v>1211.4257574434976</v>
      </c>
      <c r="J4" s="10">
        <f t="shared" si="0"/>
        <v>1247.7685301668025</v>
      </c>
      <c r="K4" s="10">
        <f t="shared" si="0"/>
        <v>1285.2015860718066</v>
      </c>
      <c r="L4" s="10">
        <f t="shared" si="0"/>
        <v>1323.7576336539607</v>
      </c>
      <c r="M4" s="10">
        <f t="shared" si="0"/>
        <v>1363.4703626635796</v>
      </c>
      <c r="N4" s="10">
        <f t="shared" si="0"/>
        <v>1404.3744735434871</v>
      </c>
      <c r="O4" s="10">
        <f t="shared" si="0"/>
        <v>1446.5057077497918</v>
      </c>
      <c r="P4" s="10">
        <f t="shared" si="0"/>
        <v>1489.9008789822856</v>
      </c>
    </row>
    <row r="5" spans="1:17">
      <c r="A5" s="5" t="s">
        <v>64</v>
      </c>
      <c r="B5" s="7">
        <v>936</v>
      </c>
      <c r="C5" s="10">
        <f t="shared" ref="C5:L5" si="1">SUM(B5*1.03)</f>
        <v>964.08</v>
      </c>
      <c r="D5" s="10">
        <f t="shared" si="1"/>
        <v>993.00240000000008</v>
      </c>
      <c r="E5" s="10">
        <f t="shared" si="1"/>
        <v>1022.7924720000001</v>
      </c>
      <c r="F5" s="10">
        <f t="shared" si="1"/>
        <v>1053.4762461600001</v>
      </c>
      <c r="G5" s="10">
        <f t="shared" si="1"/>
        <v>1085.0805335448001</v>
      </c>
      <c r="H5" s="10">
        <f t="shared" si="1"/>
        <v>1117.6329495511441</v>
      </c>
      <c r="I5" s="10">
        <f t="shared" si="1"/>
        <v>1151.1619380376785</v>
      </c>
      <c r="J5" s="10">
        <f t="shared" si="1"/>
        <v>1185.6967961788089</v>
      </c>
      <c r="K5" s="10">
        <f t="shared" si="1"/>
        <v>1221.2677000641731</v>
      </c>
      <c r="L5" s="10">
        <f t="shared" si="1"/>
        <v>1257.9057310660983</v>
      </c>
    </row>
    <row r="6" spans="1:17">
      <c r="A6" s="5" t="s">
        <v>65</v>
      </c>
      <c r="B6" s="7">
        <v>898</v>
      </c>
      <c r="C6" s="10">
        <f t="shared" ref="C6:L6" si="2">SUM(B6*1.03)</f>
        <v>924.94</v>
      </c>
      <c r="D6" s="10">
        <f t="shared" si="2"/>
        <v>952.68820000000005</v>
      </c>
      <c r="E6" s="10">
        <f t="shared" si="2"/>
        <v>981.26884600000005</v>
      </c>
      <c r="F6" s="10">
        <f t="shared" si="2"/>
        <v>1010.7069113800001</v>
      </c>
      <c r="G6" s="10">
        <f t="shared" si="2"/>
        <v>1041.0281187214</v>
      </c>
      <c r="H6" s="10">
        <f t="shared" si="2"/>
        <v>1072.2589622830421</v>
      </c>
      <c r="I6" s="10">
        <f t="shared" si="2"/>
        <v>1104.4267311515334</v>
      </c>
      <c r="J6" s="10">
        <f t="shared" si="2"/>
        <v>1137.5595330860795</v>
      </c>
      <c r="K6" s="10">
        <f t="shared" si="2"/>
        <v>1171.6863190786619</v>
      </c>
      <c r="L6" s="10">
        <f t="shared" si="2"/>
        <v>1206.8369086510218</v>
      </c>
    </row>
    <row r="7" spans="1:17">
      <c r="A7" s="5" t="s">
        <v>47</v>
      </c>
      <c r="B7" s="7">
        <v>844</v>
      </c>
      <c r="C7" s="10">
        <f t="shared" ref="C7:L7" si="3">SUM(B7*1.03)</f>
        <v>869.32</v>
      </c>
      <c r="D7" s="10">
        <f t="shared" si="3"/>
        <v>895.39960000000008</v>
      </c>
      <c r="E7" s="10">
        <f t="shared" si="3"/>
        <v>922.26158800000007</v>
      </c>
      <c r="F7" s="10">
        <f t="shared" si="3"/>
        <v>949.92943564000007</v>
      </c>
      <c r="G7" s="10">
        <f t="shared" si="3"/>
        <v>978.42731870920011</v>
      </c>
      <c r="H7" s="10">
        <f t="shared" si="3"/>
        <v>1007.7801382704762</v>
      </c>
      <c r="I7" s="10">
        <f t="shared" si="3"/>
        <v>1038.0135424185905</v>
      </c>
      <c r="J7" s="10">
        <f t="shared" si="3"/>
        <v>1069.1539486911483</v>
      </c>
      <c r="K7" s="10">
        <f t="shared" si="3"/>
        <v>1101.2285671518828</v>
      </c>
      <c r="L7" s="10">
        <f t="shared" si="3"/>
        <v>1134.2654241664393</v>
      </c>
    </row>
    <row r="8" spans="1:17">
      <c r="A8" s="5" t="s">
        <v>14</v>
      </c>
      <c r="B8" s="7">
        <v>835</v>
      </c>
      <c r="C8" s="10">
        <f t="shared" ref="C8:L8" si="4">SUM(B8*1.03)</f>
        <v>860.05000000000007</v>
      </c>
      <c r="D8" s="10">
        <f t="shared" si="4"/>
        <v>885.8515000000001</v>
      </c>
      <c r="E8" s="10">
        <f t="shared" si="4"/>
        <v>912.42704500000013</v>
      </c>
      <c r="F8" s="10">
        <f t="shared" si="4"/>
        <v>939.79985635000014</v>
      </c>
      <c r="G8" s="10">
        <f t="shared" si="4"/>
        <v>967.9938520405002</v>
      </c>
      <c r="H8" s="10">
        <f t="shared" si="4"/>
        <v>997.03366760171525</v>
      </c>
      <c r="I8" s="10">
        <f t="shared" si="4"/>
        <v>1026.9446776297668</v>
      </c>
      <c r="J8" s="10">
        <f t="shared" si="4"/>
        <v>1057.7530179586599</v>
      </c>
      <c r="K8" s="10">
        <f t="shared" si="4"/>
        <v>1089.4856084974197</v>
      </c>
      <c r="L8" s="10">
        <f t="shared" si="4"/>
        <v>1122.1701767523423</v>
      </c>
    </row>
    <row r="9" spans="1:17">
      <c r="A9" s="5" t="s">
        <v>66</v>
      </c>
      <c r="B9" s="7">
        <v>821</v>
      </c>
      <c r="C9" s="10">
        <f t="shared" ref="C9:L9" si="5">SUM(B9*1.03)</f>
        <v>845.63</v>
      </c>
      <c r="D9" s="10">
        <f t="shared" si="5"/>
        <v>870.99890000000005</v>
      </c>
      <c r="E9" s="10">
        <f t="shared" si="5"/>
        <v>897.12886700000013</v>
      </c>
      <c r="F9" s="10">
        <f t="shared" si="5"/>
        <v>924.04273301000012</v>
      </c>
      <c r="G9" s="10">
        <f t="shared" si="5"/>
        <v>951.76401500030011</v>
      </c>
      <c r="H9" s="10">
        <f t="shared" si="5"/>
        <v>980.31693545030919</v>
      </c>
      <c r="I9" s="10">
        <f t="shared" si="5"/>
        <v>1009.7264435138185</v>
      </c>
      <c r="J9" s="10">
        <f t="shared" si="5"/>
        <v>1040.0182368192332</v>
      </c>
      <c r="K9" s="10">
        <f t="shared" si="5"/>
        <v>1071.2187839238102</v>
      </c>
      <c r="L9" s="10">
        <f t="shared" si="5"/>
        <v>1103.3553474415246</v>
      </c>
    </row>
    <row r="10" spans="1:17">
      <c r="A10" s="5" t="s">
        <v>53</v>
      </c>
      <c r="B10" s="7">
        <v>814</v>
      </c>
      <c r="C10" s="10">
        <f t="shared" ref="C10:L10" si="6">SUM(B10*1.03)</f>
        <v>838.42000000000007</v>
      </c>
      <c r="D10" s="10">
        <f t="shared" si="6"/>
        <v>863.57260000000008</v>
      </c>
      <c r="E10" s="10">
        <f t="shared" si="6"/>
        <v>889.47977800000012</v>
      </c>
      <c r="F10" s="10">
        <f t="shared" si="6"/>
        <v>916.16417134000017</v>
      </c>
      <c r="G10" s="10">
        <f t="shared" si="6"/>
        <v>943.64909648020023</v>
      </c>
      <c r="H10" s="10">
        <f t="shared" si="6"/>
        <v>971.95856937460621</v>
      </c>
      <c r="I10" s="10">
        <f t="shared" si="6"/>
        <v>1001.1173264558445</v>
      </c>
      <c r="J10" s="10">
        <f t="shared" si="6"/>
        <v>1031.1508462495199</v>
      </c>
      <c r="K10" s="10">
        <f t="shared" si="6"/>
        <v>1062.0853716370054</v>
      </c>
      <c r="L10" s="10">
        <f t="shared" si="6"/>
        <v>1093.9479327861156</v>
      </c>
    </row>
    <row r="11" spans="1:17">
      <c r="A11" s="5" t="s">
        <v>67</v>
      </c>
      <c r="B11" s="7">
        <v>798</v>
      </c>
      <c r="C11" s="10">
        <f t="shared" ref="C11:L11" si="7">SUM(B11*1.03)</f>
        <v>821.94</v>
      </c>
      <c r="D11" s="10">
        <f t="shared" si="7"/>
        <v>846.59820000000013</v>
      </c>
      <c r="E11" s="10">
        <f t="shared" si="7"/>
        <v>871.99614600000018</v>
      </c>
      <c r="F11" s="10">
        <f t="shared" si="7"/>
        <v>898.15603038000017</v>
      </c>
      <c r="G11" s="10">
        <f t="shared" si="7"/>
        <v>925.10071129140022</v>
      </c>
      <c r="H11" s="10">
        <f t="shared" si="7"/>
        <v>952.8537326301423</v>
      </c>
      <c r="I11" s="10">
        <f t="shared" si="7"/>
        <v>981.43934460904654</v>
      </c>
      <c r="J11" s="10">
        <f t="shared" si="7"/>
        <v>1010.882524947318</v>
      </c>
      <c r="K11" s="10">
        <f t="shared" si="7"/>
        <v>1041.2090006957376</v>
      </c>
      <c r="L11" s="10">
        <f t="shared" si="7"/>
        <v>1072.4452707166097</v>
      </c>
    </row>
    <row r="12" spans="1:17">
      <c r="A12" s="5" t="s">
        <v>50</v>
      </c>
      <c r="B12" s="7">
        <v>792</v>
      </c>
      <c r="C12" s="10">
        <f t="shared" ref="C12:L12" si="8">SUM(B12*1.03)</f>
        <v>815.76</v>
      </c>
      <c r="D12" s="10">
        <f t="shared" si="8"/>
        <v>840.2328</v>
      </c>
      <c r="E12" s="10">
        <f t="shared" si="8"/>
        <v>865.43978400000003</v>
      </c>
      <c r="F12" s="10">
        <f t="shared" si="8"/>
        <v>891.40297752000004</v>
      </c>
      <c r="G12" s="10">
        <f t="shared" si="8"/>
        <v>918.14506684560001</v>
      </c>
      <c r="H12" s="10">
        <f t="shared" si="8"/>
        <v>945.68941885096808</v>
      </c>
      <c r="I12" s="10">
        <f t="shared" si="8"/>
        <v>974.0601014164971</v>
      </c>
      <c r="J12" s="10">
        <f t="shared" si="8"/>
        <v>1003.281904458992</v>
      </c>
      <c r="K12" s="10">
        <f t="shared" si="8"/>
        <v>1033.3803615927618</v>
      </c>
      <c r="L12" s="10">
        <f t="shared" si="8"/>
        <v>1064.3817724405446</v>
      </c>
    </row>
    <row r="13" spans="1:17">
      <c r="A13" s="5" t="s">
        <v>68</v>
      </c>
      <c r="B13" s="7">
        <v>762</v>
      </c>
      <c r="C13" s="10">
        <f t="shared" ref="C13:L13" si="9">SUM(B13*1.03)</f>
        <v>784.86</v>
      </c>
      <c r="D13" s="10">
        <f t="shared" si="9"/>
        <v>808.4058</v>
      </c>
      <c r="E13" s="10">
        <f t="shared" si="9"/>
        <v>832.65797399999997</v>
      </c>
      <c r="F13" s="10">
        <f t="shared" si="9"/>
        <v>857.63771322000002</v>
      </c>
      <c r="G13" s="10">
        <f t="shared" si="9"/>
        <v>883.36684461660002</v>
      </c>
      <c r="H13" s="10">
        <f t="shared" si="9"/>
        <v>909.867849955098</v>
      </c>
      <c r="I13" s="10">
        <f t="shared" si="9"/>
        <v>937.16388545375094</v>
      </c>
      <c r="J13" s="10">
        <f t="shared" si="9"/>
        <v>965.27880201736343</v>
      </c>
      <c r="K13" s="10">
        <f t="shared" si="9"/>
        <v>994.23716607788435</v>
      </c>
      <c r="L13" s="10">
        <f t="shared" si="9"/>
        <v>1024.064281060221</v>
      </c>
      <c r="M13" s="10">
        <f>SUM(L13*1.03)</f>
        <v>1054.7862094920276</v>
      </c>
      <c r="N13" s="10">
        <f>SUM(M13*1.03)</f>
        <v>1086.4297957767885</v>
      </c>
      <c r="O13" s="10">
        <f>SUM(N13*1.03)</f>
        <v>1119.0226896500922</v>
      </c>
      <c r="P13" s="10">
        <f>SUM(O13*1.03)</f>
        <v>1152.5933703395949</v>
      </c>
      <c r="Q13" s="10">
        <f>SUM(P13*1.03)</f>
        <v>1187.1711714497828</v>
      </c>
    </row>
    <row r="14" spans="1:17" s="15" customFormat="1" ht="39.6">
      <c r="A14" s="11" t="s">
        <v>69</v>
      </c>
      <c r="B14" s="14">
        <f t="shared" ref="B14:L14" si="10">SUM(B13/B4)</f>
        <v>0.77360406091370559</v>
      </c>
      <c r="C14" s="14">
        <f t="shared" si="10"/>
        <v>0.77360406091370559</v>
      </c>
      <c r="D14" s="14">
        <f t="shared" si="10"/>
        <v>0.77360406091370548</v>
      </c>
      <c r="E14" s="14">
        <f t="shared" si="10"/>
        <v>0.77360406091370526</v>
      </c>
      <c r="F14" s="14">
        <f t="shared" si="10"/>
        <v>0.77360406091370526</v>
      </c>
      <c r="G14" s="14">
        <f t="shared" si="10"/>
        <v>0.77360406091370526</v>
      </c>
      <c r="H14" s="14">
        <f t="shared" si="10"/>
        <v>0.77360406091370526</v>
      </c>
      <c r="I14" s="14">
        <f t="shared" si="10"/>
        <v>0.77360406091370515</v>
      </c>
      <c r="J14" s="14">
        <f t="shared" si="10"/>
        <v>0.77360406091370515</v>
      </c>
      <c r="K14" s="14">
        <f t="shared" si="10"/>
        <v>0.77360406091370515</v>
      </c>
      <c r="L14" s="14">
        <f t="shared" si="10"/>
        <v>0.77360406091370526</v>
      </c>
    </row>
    <row r="15" spans="1:17">
      <c r="A15" s="5"/>
    </row>
    <row r="16" spans="1:17">
      <c r="A16" s="5"/>
      <c r="B16" t="s">
        <v>70</v>
      </c>
    </row>
    <row r="17" spans="1:21">
      <c r="A17"/>
      <c r="B17" s="7">
        <v>2018</v>
      </c>
      <c r="C17" s="7">
        <v>2019</v>
      </c>
      <c r="D17" s="7">
        <v>2020</v>
      </c>
      <c r="E17" s="7">
        <v>2021</v>
      </c>
      <c r="F17" s="7">
        <v>2022</v>
      </c>
      <c r="G17" s="7">
        <v>2023</v>
      </c>
      <c r="H17" s="7">
        <v>2024</v>
      </c>
      <c r="I17" s="7">
        <v>2025</v>
      </c>
      <c r="J17" s="7">
        <v>2026</v>
      </c>
      <c r="K17" s="7">
        <v>2027</v>
      </c>
      <c r="L17" s="7">
        <v>2028</v>
      </c>
    </row>
    <row r="18" spans="1:21">
      <c r="A18" s="5" t="s">
        <v>26</v>
      </c>
      <c r="B18" s="7">
        <v>985</v>
      </c>
      <c r="C18" s="10">
        <f t="shared" ref="C18:L18" si="11">SUM(B18*1.03)</f>
        <v>1014.5500000000001</v>
      </c>
      <c r="D18" s="10">
        <f t="shared" si="11"/>
        <v>1044.9865000000002</v>
      </c>
      <c r="E18" s="10">
        <f t="shared" si="11"/>
        <v>1076.3360950000003</v>
      </c>
      <c r="F18" s="10">
        <f t="shared" si="11"/>
        <v>1108.6261778500004</v>
      </c>
      <c r="G18" s="10">
        <f t="shared" si="11"/>
        <v>1141.8849631855005</v>
      </c>
      <c r="H18" s="10">
        <f t="shared" si="11"/>
        <v>1176.1415120810655</v>
      </c>
      <c r="I18" s="10">
        <f t="shared" si="11"/>
        <v>1211.4257574434976</v>
      </c>
      <c r="J18" s="10">
        <f t="shared" si="11"/>
        <v>1247.7685301668025</v>
      </c>
      <c r="K18" s="10">
        <f t="shared" si="11"/>
        <v>1285.2015860718066</v>
      </c>
      <c r="L18" s="10">
        <f t="shared" si="11"/>
        <v>1323.7576336539607</v>
      </c>
    </row>
    <row r="19" spans="1:21">
      <c r="A19" s="5" t="s">
        <v>64</v>
      </c>
      <c r="B19" s="7">
        <v>936</v>
      </c>
      <c r="C19" s="10">
        <f t="shared" ref="C19:D27" si="12">SUM(B19*1.05)</f>
        <v>982.80000000000007</v>
      </c>
      <c r="D19" s="10">
        <f t="shared" si="12"/>
        <v>1031.94</v>
      </c>
      <c r="E19" s="10">
        <f t="shared" ref="E19:L19" si="13">SUM(D19*1.03)</f>
        <v>1062.8982000000001</v>
      </c>
      <c r="F19" s="10">
        <f t="shared" si="13"/>
        <v>1094.7851460000002</v>
      </c>
      <c r="G19" s="10">
        <f t="shared" si="13"/>
        <v>1127.6287003800003</v>
      </c>
      <c r="H19" s="10">
        <f t="shared" si="13"/>
        <v>1161.4575613914003</v>
      </c>
      <c r="I19" s="10">
        <f t="shared" si="13"/>
        <v>1196.3012882331423</v>
      </c>
      <c r="J19" s="10">
        <f t="shared" si="13"/>
        <v>1232.1903268801366</v>
      </c>
      <c r="K19" s="10">
        <f t="shared" si="13"/>
        <v>1269.1560366865408</v>
      </c>
      <c r="L19" s="10">
        <f t="shared" si="13"/>
        <v>1307.2307177871371</v>
      </c>
    </row>
    <row r="20" spans="1:21">
      <c r="A20" s="5" t="s">
        <v>65</v>
      </c>
      <c r="B20" s="7">
        <v>898</v>
      </c>
      <c r="C20" s="10">
        <f t="shared" si="12"/>
        <v>942.90000000000009</v>
      </c>
      <c r="D20" s="10">
        <f t="shared" si="12"/>
        <v>990.04500000000019</v>
      </c>
      <c r="E20" s="10">
        <f t="shared" ref="E20:E27" si="14">SUM(D20*1.05)</f>
        <v>1039.5472500000003</v>
      </c>
      <c r="F20" s="10">
        <f t="shared" ref="F20:L20" si="15">SUM(E20*1.03)</f>
        <v>1070.7336675000004</v>
      </c>
      <c r="G20" s="10">
        <f t="shared" si="15"/>
        <v>1102.8556775250004</v>
      </c>
      <c r="H20" s="10">
        <f t="shared" si="15"/>
        <v>1135.9413478507504</v>
      </c>
      <c r="I20" s="10">
        <f t="shared" si="15"/>
        <v>1170.0195882862729</v>
      </c>
      <c r="J20" s="10">
        <f t="shared" si="15"/>
        <v>1205.1201759348612</v>
      </c>
      <c r="K20" s="10">
        <f t="shared" si="15"/>
        <v>1241.2737812129071</v>
      </c>
      <c r="L20" s="10">
        <f t="shared" si="15"/>
        <v>1278.5119946492944</v>
      </c>
    </row>
    <row r="21" spans="1:21">
      <c r="A21" s="5" t="s">
        <v>47</v>
      </c>
      <c r="B21" s="7">
        <v>844</v>
      </c>
      <c r="C21" s="10">
        <f t="shared" si="12"/>
        <v>886.2</v>
      </c>
      <c r="D21" s="10">
        <f t="shared" si="12"/>
        <v>930.5100000000001</v>
      </c>
      <c r="E21" s="10">
        <f t="shared" si="14"/>
        <v>977.03550000000018</v>
      </c>
      <c r="F21" s="10">
        <f t="shared" ref="F21:F27" si="16">SUM(E21*1.05)</f>
        <v>1025.8872750000003</v>
      </c>
      <c r="G21" s="10">
        <f t="shared" ref="G21:L22" si="17">SUM(F21*1.03)</f>
        <v>1056.6638932500002</v>
      </c>
      <c r="H21" s="10">
        <f t="shared" si="17"/>
        <v>1088.3638100475002</v>
      </c>
      <c r="I21" s="10">
        <f t="shared" si="17"/>
        <v>1121.0147243489253</v>
      </c>
      <c r="J21" s="10">
        <f t="shared" si="17"/>
        <v>1154.645166079393</v>
      </c>
      <c r="K21" s="10">
        <f t="shared" si="17"/>
        <v>1189.2845210617747</v>
      </c>
      <c r="L21" s="10">
        <f t="shared" si="17"/>
        <v>1224.963056693628</v>
      </c>
    </row>
    <row r="22" spans="1:21">
      <c r="A22" s="5" t="s">
        <v>14</v>
      </c>
      <c r="B22" s="7">
        <v>835</v>
      </c>
      <c r="C22" s="10">
        <f t="shared" si="12"/>
        <v>876.75</v>
      </c>
      <c r="D22" s="10">
        <f t="shared" si="12"/>
        <v>920.58750000000009</v>
      </c>
      <c r="E22" s="10">
        <f t="shared" si="14"/>
        <v>966.61687500000016</v>
      </c>
      <c r="F22" s="10">
        <f t="shared" si="16"/>
        <v>1014.9477187500003</v>
      </c>
      <c r="G22" s="10">
        <f t="shared" si="17"/>
        <v>1045.3961503125004</v>
      </c>
      <c r="H22" s="10">
        <f t="shared" si="17"/>
        <v>1076.7580348218753</v>
      </c>
      <c r="I22" s="10">
        <f t="shared" si="17"/>
        <v>1109.0607758665317</v>
      </c>
      <c r="J22" s="10">
        <f t="shared" si="17"/>
        <v>1142.3325991425277</v>
      </c>
      <c r="K22" s="10">
        <f t="shared" si="17"/>
        <v>1176.6025771168036</v>
      </c>
      <c r="L22" s="10">
        <f t="shared" si="17"/>
        <v>1211.9006544303077</v>
      </c>
    </row>
    <row r="23" spans="1:21">
      <c r="A23" s="5" t="s">
        <v>66</v>
      </c>
      <c r="B23" s="7">
        <v>821</v>
      </c>
      <c r="C23" s="10">
        <f t="shared" si="12"/>
        <v>862.05000000000007</v>
      </c>
      <c r="D23" s="10">
        <f t="shared" si="12"/>
        <v>905.15250000000015</v>
      </c>
      <c r="E23" s="10">
        <f t="shared" si="14"/>
        <v>950.41012500000022</v>
      </c>
      <c r="F23" s="10">
        <f t="shared" si="16"/>
        <v>997.93063125000026</v>
      </c>
      <c r="G23" s="10">
        <f>SUM(F23*1.05)</f>
        <v>1047.8271628125003</v>
      </c>
      <c r="H23" s="10">
        <f t="shared" ref="H23:L26" si="18">SUM(G23*1.03)</f>
        <v>1079.2619776968754</v>
      </c>
      <c r="I23" s="10">
        <f t="shared" si="18"/>
        <v>1111.6398370277818</v>
      </c>
      <c r="J23" s="10">
        <f t="shared" si="18"/>
        <v>1144.9890321386154</v>
      </c>
      <c r="K23" s="10">
        <f t="shared" si="18"/>
        <v>1179.3387031027739</v>
      </c>
      <c r="L23" s="10">
        <f t="shared" si="18"/>
        <v>1214.7188641958571</v>
      </c>
    </row>
    <row r="24" spans="1:21">
      <c r="A24" s="5" t="s">
        <v>53</v>
      </c>
      <c r="B24" s="7">
        <v>814</v>
      </c>
      <c r="C24" s="10">
        <f t="shared" si="12"/>
        <v>854.7</v>
      </c>
      <c r="D24" s="10">
        <f t="shared" si="12"/>
        <v>897.43500000000006</v>
      </c>
      <c r="E24" s="10">
        <f t="shared" si="14"/>
        <v>942.30675000000008</v>
      </c>
      <c r="F24" s="10">
        <f t="shared" si="16"/>
        <v>989.42208750000009</v>
      </c>
      <c r="G24" s="10">
        <f>SUM(F24*1.05)</f>
        <v>1038.8931918750002</v>
      </c>
      <c r="H24" s="10">
        <f t="shared" si="18"/>
        <v>1070.0599876312501</v>
      </c>
      <c r="I24" s="10">
        <f t="shared" si="18"/>
        <v>1102.1617872601876</v>
      </c>
      <c r="J24" s="10">
        <f t="shared" si="18"/>
        <v>1135.2266408779933</v>
      </c>
      <c r="K24" s="10">
        <f t="shared" si="18"/>
        <v>1169.2834401043331</v>
      </c>
      <c r="L24" s="10">
        <f t="shared" si="18"/>
        <v>1204.361943307463</v>
      </c>
    </row>
    <row r="25" spans="1:21">
      <c r="A25" s="5" t="s">
        <v>67</v>
      </c>
      <c r="B25" s="7">
        <v>798</v>
      </c>
      <c r="C25" s="10">
        <f t="shared" si="12"/>
        <v>837.90000000000009</v>
      </c>
      <c r="D25" s="10">
        <f t="shared" si="12"/>
        <v>879.79500000000019</v>
      </c>
      <c r="E25" s="10">
        <f t="shared" si="14"/>
        <v>923.78475000000026</v>
      </c>
      <c r="F25" s="10">
        <f t="shared" si="16"/>
        <v>969.97398750000036</v>
      </c>
      <c r="G25" s="10">
        <f>SUM(F25*1.05)</f>
        <v>1018.4726868750005</v>
      </c>
      <c r="H25" s="10">
        <f t="shared" si="18"/>
        <v>1049.0268674812505</v>
      </c>
      <c r="I25" s="10">
        <f t="shared" si="18"/>
        <v>1080.497673505688</v>
      </c>
      <c r="J25" s="10">
        <f t="shared" si="18"/>
        <v>1112.9126037108588</v>
      </c>
      <c r="K25" s="10">
        <f t="shared" si="18"/>
        <v>1146.2999818221845</v>
      </c>
      <c r="L25" s="10">
        <f t="shared" si="18"/>
        <v>1180.68898127685</v>
      </c>
    </row>
    <row r="26" spans="1:21">
      <c r="A26" s="5" t="s">
        <v>50</v>
      </c>
      <c r="B26" s="7">
        <v>792</v>
      </c>
      <c r="C26" s="10">
        <f t="shared" si="12"/>
        <v>831.6</v>
      </c>
      <c r="D26" s="10">
        <f t="shared" si="12"/>
        <v>873.18000000000006</v>
      </c>
      <c r="E26" s="10">
        <f t="shared" si="14"/>
        <v>916.83900000000006</v>
      </c>
      <c r="F26" s="10">
        <f t="shared" si="16"/>
        <v>962.68095000000005</v>
      </c>
      <c r="G26" s="10">
        <f>SUM(F26*1.05)</f>
        <v>1010.8149975000001</v>
      </c>
      <c r="H26" s="10">
        <f t="shared" si="18"/>
        <v>1041.1394474250001</v>
      </c>
      <c r="I26" s="10">
        <f t="shared" si="18"/>
        <v>1072.3736308477501</v>
      </c>
      <c r="J26" s="10">
        <f t="shared" si="18"/>
        <v>1104.5448397731825</v>
      </c>
      <c r="K26" s="10">
        <f t="shared" si="18"/>
        <v>1137.6811849663779</v>
      </c>
      <c r="L26" s="10">
        <f t="shared" si="18"/>
        <v>1171.8116205153692</v>
      </c>
    </row>
    <row r="27" spans="1:21">
      <c r="A27" s="5" t="s">
        <v>68</v>
      </c>
      <c r="B27" s="7">
        <v>762</v>
      </c>
      <c r="C27" s="10">
        <f t="shared" si="12"/>
        <v>800.1</v>
      </c>
      <c r="D27" s="10">
        <f t="shared" si="12"/>
        <v>840.10500000000002</v>
      </c>
      <c r="E27" s="10">
        <f t="shared" si="14"/>
        <v>882.11025000000006</v>
      </c>
      <c r="F27" s="10">
        <f t="shared" si="16"/>
        <v>926.2157625000001</v>
      </c>
      <c r="G27" s="10">
        <f>SUM(F27*1.05)</f>
        <v>972.52655062500014</v>
      </c>
      <c r="H27" s="10">
        <f>SUM(G27*1.05)</f>
        <v>1021.1528781562502</v>
      </c>
      <c r="I27" s="10">
        <f>SUM(H27*1.03)</f>
        <v>1051.7874645009376</v>
      </c>
      <c r="J27" s="10">
        <f>SUM(I27*1.03)</f>
        <v>1083.3410884359657</v>
      </c>
      <c r="K27" s="10">
        <f>SUM(J27*1.03)</f>
        <v>1115.8413210890446</v>
      </c>
      <c r="L27" s="10">
        <f>SUM(K27*1.03)</f>
        <v>1149.3165607217161</v>
      </c>
    </row>
    <row r="28" spans="1:21" ht="39.6">
      <c r="A28" s="11" t="s">
        <v>69</v>
      </c>
      <c r="B28" s="14">
        <f t="shared" ref="B28:L28" si="19">SUM(B27/B18)</f>
        <v>0.77360406091370559</v>
      </c>
      <c r="C28" s="14">
        <f t="shared" si="19"/>
        <v>0.7886254989896998</v>
      </c>
      <c r="D28" s="14">
        <f t="shared" si="19"/>
        <v>0.80393861547493661</v>
      </c>
      <c r="E28" s="14">
        <f t="shared" si="19"/>
        <v>0.81954907402784793</v>
      </c>
      <c r="F28" s="14">
        <f t="shared" si="19"/>
        <v>0.83546264828081584</v>
      </c>
      <c r="G28" s="14">
        <f t="shared" si="19"/>
        <v>0.85168522397558899</v>
      </c>
      <c r="H28" s="14">
        <f t="shared" si="19"/>
        <v>0.86822280114016359</v>
      </c>
      <c r="I28" s="14">
        <f t="shared" si="19"/>
        <v>0.86822280114016337</v>
      </c>
      <c r="J28" s="14">
        <f t="shared" si="19"/>
        <v>0.86822280114016337</v>
      </c>
      <c r="K28" s="14">
        <f t="shared" si="19"/>
        <v>0.86822280114016337</v>
      </c>
      <c r="L28" s="14">
        <f t="shared" si="19"/>
        <v>0.86822280114016348</v>
      </c>
    </row>
    <row r="29" spans="1:21">
      <c r="B29" s="14"/>
      <c r="C29" s="14"/>
      <c r="D29" s="14"/>
      <c r="E29" s="14"/>
      <c r="F29" s="14"/>
      <c r="G29" s="14"/>
      <c r="H29" s="14"/>
      <c r="I29" s="14"/>
      <c r="J29" s="14"/>
      <c r="K29" s="14"/>
      <c r="L29" s="14"/>
    </row>
    <row r="30" spans="1:21">
      <c r="B30" t="s">
        <v>71</v>
      </c>
      <c r="C30" s="14"/>
      <c r="D30" s="14"/>
      <c r="E30" s="14"/>
      <c r="F30" s="14"/>
      <c r="G30" s="14"/>
      <c r="H30" s="14"/>
      <c r="I30" s="14"/>
      <c r="J30" s="14"/>
      <c r="K30" s="14"/>
      <c r="L30" s="14"/>
    </row>
    <row r="31" spans="1:21">
      <c r="B31" s="7">
        <v>2018</v>
      </c>
      <c r="C31" s="7">
        <v>2019</v>
      </c>
      <c r="D31" s="7">
        <v>2020</v>
      </c>
      <c r="E31" s="7">
        <v>2021</v>
      </c>
      <c r="F31" s="7">
        <v>2022</v>
      </c>
      <c r="G31" s="7">
        <v>2023</v>
      </c>
      <c r="H31" s="7">
        <v>2024</v>
      </c>
      <c r="I31" s="7">
        <v>2025</v>
      </c>
      <c r="J31" s="7">
        <v>2026</v>
      </c>
      <c r="K31" s="7">
        <v>2027</v>
      </c>
      <c r="L31" s="7">
        <v>2028</v>
      </c>
    </row>
    <row r="32" spans="1:21">
      <c r="A32" s="5" t="s">
        <v>26</v>
      </c>
      <c r="B32" s="7">
        <v>985</v>
      </c>
      <c r="C32" s="10">
        <f t="shared" ref="C32:U32" si="20">SUM(B32*1.03)</f>
        <v>1014.5500000000001</v>
      </c>
      <c r="D32" s="10">
        <f t="shared" si="20"/>
        <v>1044.9865000000002</v>
      </c>
      <c r="E32" s="10">
        <f t="shared" si="20"/>
        <v>1076.3360950000003</v>
      </c>
      <c r="F32" s="10">
        <f t="shared" si="20"/>
        <v>1108.6261778500004</v>
      </c>
      <c r="G32" s="10">
        <f t="shared" si="20"/>
        <v>1141.8849631855005</v>
      </c>
      <c r="H32" s="10">
        <f t="shared" si="20"/>
        <v>1176.1415120810655</v>
      </c>
      <c r="I32" s="10">
        <f t="shared" si="20"/>
        <v>1211.4257574434976</v>
      </c>
      <c r="J32" s="10">
        <f t="shared" si="20"/>
        <v>1247.7685301668025</v>
      </c>
      <c r="K32" s="10">
        <f t="shared" si="20"/>
        <v>1285.2015860718066</v>
      </c>
      <c r="L32" s="10">
        <f t="shared" si="20"/>
        <v>1323.7576336539607</v>
      </c>
      <c r="M32" s="10">
        <f t="shared" si="20"/>
        <v>1363.4703626635796</v>
      </c>
      <c r="N32" s="10">
        <f t="shared" si="20"/>
        <v>1404.3744735434871</v>
      </c>
      <c r="O32" s="10">
        <f t="shared" si="20"/>
        <v>1446.5057077497918</v>
      </c>
      <c r="P32" s="10">
        <f t="shared" si="20"/>
        <v>1489.9008789822856</v>
      </c>
      <c r="Q32" s="10">
        <f t="shared" si="20"/>
        <v>1534.5979053517542</v>
      </c>
      <c r="R32" s="10">
        <f t="shared" si="20"/>
        <v>1580.6358425123069</v>
      </c>
      <c r="S32" s="10">
        <f t="shared" si="20"/>
        <v>1628.0549177876762</v>
      </c>
      <c r="T32" s="10">
        <f t="shared" si="20"/>
        <v>1676.8965653213065</v>
      </c>
      <c r="U32" s="10">
        <f t="shared" si="20"/>
        <v>1727.2034622809458</v>
      </c>
    </row>
    <row r="33" spans="1:21">
      <c r="A33" s="5" t="s">
        <v>68</v>
      </c>
      <c r="B33" s="7">
        <v>762</v>
      </c>
      <c r="C33" s="7">
        <f t="shared" ref="C33:U33" si="21">SUM(B33+50)</f>
        <v>812</v>
      </c>
      <c r="D33" s="7">
        <f t="shared" si="21"/>
        <v>862</v>
      </c>
      <c r="E33" s="7">
        <f t="shared" si="21"/>
        <v>912</v>
      </c>
      <c r="F33" s="7">
        <f t="shared" si="21"/>
        <v>962</v>
      </c>
      <c r="G33" s="7">
        <f t="shared" si="21"/>
        <v>1012</v>
      </c>
      <c r="H33" s="7">
        <f t="shared" si="21"/>
        <v>1062</v>
      </c>
      <c r="I33" s="7">
        <f t="shared" si="21"/>
        <v>1112</v>
      </c>
      <c r="J33" s="7">
        <f t="shared" si="21"/>
        <v>1162</v>
      </c>
      <c r="K33" s="7">
        <f t="shared" si="21"/>
        <v>1212</v>
      </c>
      <c r="L33" s="7">
        <f t="shared" si="21"/>
        <v>1262</v>
      </c>
      <c r="M33" s="7">
        <f t="shared" si="21"/>
        <v>1312</v>
      </c>
      <c r="N33" s="7">
        <f t="shared" si="21"/>
        <v>1362</v>
      </c>
      <c r="O33" s="7">
        <f t="shared" si="21"/>
        <v>1412</v>
      </c>
      <c r="P33" s="7">
        <f t="shared" si="21"/>
        <v>1462</v>
      </c>
      <c r="Q33" s="7">
        <f t="shared" si="21"/>
        <v>1512</v>
      </c>
      <c r="R33" s="7">
        <f t="shared" si="21"/>
        <v>1562</v>
      </c>
      <c r="S33" s="7">
        <f t="shared" si="21"/>
        <v>1612</v>
      </c>
      <c r="T33" s="7">
        <f t="shared" si="21"/>
        <v>1662</v>
      </c>
      <c r="U33" s="7">
        <f t="shared" si="21"/>
        <v>1712</v>
      </c>
    </row>
  </sheetData>
  <phoneticPr fontId="4"/>
  <conditionalFormatting sqref="B32:U33">
    <cfRule type="cellIs" dxfId="65" priority="140" stopIfTrue="1" operator="between">
      <formula>650</formula>
      <formula>700</formula>
    </cfRule>
    <cfRule type="cellIs" dxfId="64" priority="141" stopIfTrue="1" operator="lessThan">
      <formula>650</formula>
    </cfRule>
    <cfRule type="cellIs" dxfId="63" priority="142" stopIfTrue="1" operator="between">
      <formula>700</formula>
      <formula>750</formula>
    </cfRule>
    <cfRule type="cellIs" dxfId="62" priority="143" stopIfTrue="1" operator="between">
      <formula>750</formula>
      <formula>800</formula>
    </cfRule>
    <cfRule type="cellIs" dxfId="61" priority="144" stopIfTrue="1" operator="between">
      <formula>800</formula>
      <formula>850</formula>
    </cfRule>
    <cfRule type="cellIs" dxfId="60" priority="145" stopIfTrue="1" operator="between">
      <formula>850</formula>
      <formula>900</formula>
    </cfRule>
    <cfRule type="cellIs" dxfId="59" priority="146" stopIfTrue="1" operator="between">
      <formula>900</formula>
      <formula>950</formula>
    </cfRule>
    <cfRule type="cellIs" dxfId="58" priority="147" stopIfTrue="1" operator="between">
      <formula>950</formula>
      <formula>1000</formula>
    </cfRule>
    <cfRule type="cellIs" dxfId="57" priority="148" stopIfTrue="1" operator="between">
      <formula>650</formula>
      <formula>700</formula>
    </cfRule>
    <cfRule type="cellIs" dxfId="56" priority="149" stopIfTrue="1" operator="lessThan">
      <formula>650</formula>
    </cfRule>
  </conditionalFormatting>
  <conditionalFormatting sqref="B4:P4 B5:L13 M13:Q13">
    <cfRule type="cellIs" dxfId="55" priority="16" stopIfTrue="1" operator="lessThan">
      <formula>650</formula>
    </cfRule>
  </conditionalFormatting>
  <conditionalFormatting sqref="B14:L14">
    <cfRule type="cellIs" dxfId="54" priority="116" stopIfTrue="1" operator="greaterThan">
      <formula>0.95</formula>
    </cfRule>
  </conditionalFormatting>
  <conditionalFormatting sqref="B28:L29 C30:L30">
    <cfRule type="cellIs" dxfId="53" priority="129" stopIfTrue="1" operator="greaterThan">
      <formula>0.95</formula>
    </cfRule>
  </conditionalFormatting>
  <conditionalFormatting sqref="B14:L14">
    <cfRule type="cellIs" dxfId="52" priority="120" stopIfTrue="1" operator="between">
      <formula>0.75</formula>
      <formula>0.8</formula>
    </cfRule>
  </conditionalFormatting>
  <conditionalFormatting sqref="B28:L29 C30:L30">
    <cfRule type="cellIs" dxfId="51" priority="133" stopIfTrue="1" operator="between">
      <formula>0.75</formula>
      <formula>0.8</formula>
    </cfRule>
  </conditionalFormatting>
  <conditionalFormatting sqref="B14:L14">
    <cfRule type="cellIs" dxfId="50" priority="119" stopIfTrue="1" operator="between">
      <formula>0.8</formula>
      <formula>0.85</formula>
    </cfRule>
  </conditionalFormatting>
  <conditionalFormatting sqref="B28:L29 C30:L30">
    <cfRule type="cellIs" dxfId="49" priority="132" stopIfTrue="1" operator="between">
      <formula>0.8</formula>
      <formula>0.85</formula>
    </cfRule>
  </conditionalFormatting>
  <conditionalFormatting sqref="B14:L14">
    <cfRule type="cellIs" dxfId="48" priority="118" stopIfTrue="1" operator="between">
      <formula>0.85</formula>
      <formula>0.9</formula>
    </cfRule>
  </conditionalFormatting>
  <conditionalFormatting sqref="B28:L29 C30:L30">
    <cfRule type="cellIs" dxfId="47" priority="131" stopIfTrue="1" operator="between">
      <formula>0.85</formula>
      <formula>0.9</formula>
    </cfRule>
  </conditionalFormatting>
  <conditionalFormatting sqref="B14:L14">
    <cfRule type="cellIs" dxfId="46" priority="117" stopIfTrue="1" operator="between">
      <formula>0.9</formula>
      <formula>0.95</formula>
    </cfRule>
  </conditionalFormatting>
  <conditionalFormatting sqref="B28:L29 C30:L30">
    <cfRule type="cellIs" dxfId="45" priority="130" stopIfTrue="1" operator="between">
      <formula>0.9</formula>
      <formula>0.95</formula>
    </cfRule>
  </conditionalFormatting>
  <conditionalFormatting sqref="B4:P4 B5:L13 M13:Q13">
    <cfRule type="cellIs" dxfId="44" priority="15" stopIfTrue="1" operator="between">
      <formula>650</formula>
      <formula>700</formula>
    </cfRule>
  </conditionalFormatting>
  <conditionalFormatting sqref="B4:P4 B5:L13 M13:Q13">
    <cfRule type="cellIs" dxfId="43" priority="9" stopIfTrue="1" operator="between">
      <formula>700</formula>
      <formula>750</formula>
    </cfRule>
  </conditionalFormatting>
  <conditionalFormatting sqref="B4:P4 B5:L13 M13:Q13">
    <cfRule type="cellIs" dxfId="42" priority="10" stopIfTrue="1" operator="between">
      <formula>750</formula>
      <formula>800</formula>
    </cfRule>
  </conditionalFormatting>
  <conditionalFormatting sqref="B4:P4 B5:L13 M13:Q13">
    <cfRule type="cellIs" dxfId="41" priority="11" stopIfTrue="1" operator="between">
      <formula>800</formula>
      <formula>850</formula>
    </cfRule>
  </conditionalFormatting>
  <conditionalFormatting sqref="B4:P4 B5:L13 M13:Q13">
    <cfRule type="cellIs" dxfId="40" priority="12" stopIfTrue="1" operator="between">
      <formula>850</formula>
      <formula>900</formula>
    </cfRule>
  </conditionalFormatting>
  <conditionalFormatting sqref="B4:P4 B5:L13 M13:Q13">
    <cfRule type="cellIs" dxfId="39" priority="13" stopIfTrue="1" operator="between">
      <formula>900</formula>
      <formula>950</formula>
    </cfRule>
  </conditionalFormatting>
  <conditionalFormatting sqref="B4:P4 B5:L13 M13:Q13">
    <cfRule type="cellIs" dxfId="38" priority="14" stopIfTrue="1" operator="between">
      <formula>950</formula>
      <formula>1000</formula>
    </cfRule>
  </conditionalFormatting>
  <conditionalFormatting sqref="B18:L27">
    <cfRule type="cellIs" dxfId="37" priority="17" stopIfTrue="1" operator="between">
      <formula>700</formula>
      <formula>750</formula>
    </cfRule>
    <cfRule type="cellIs" dxfId="36" priority="18" stopIfTrue="1" operator="between">
      <formula>750</formula>
      <formula>800</formula>
    </cfRule>
    <cfRule type="cellIs" dxfId="35" priority="19" stopIfTrue="1" operator="between">
      <formula>800</formula>
      <formula>850</formula>
    </cfRule>
    <cfRule type="cellIs" dxfId="34" priority="20" stopIfTrue="1" operator="between">
      <formula>850</formula>
      <formula>900</formula>
    </cfRule>
    <cfRule type="cellIs" dxfId="33" priority="21" stopIfTrue="1" operator="between">
      <formula>900</formula>
      <formula>950</formula>
    </cfRule>
    <cfRule type="cellIs" dxfId="32" priority="22" stopIfTrue="1" operator="between">
      <formula>950</formula>
      <formula>1000</formula>
    </cfRule>
    <cfRule type="cellIs" dxfId="31" priority="23" stopIfTrue="1" operator="between">
      <formula>650</formula>
      <formula>700</formula>
    </cfRule>
    <cfRule type="cellIs" dxfId="30" priority="24" stopIfTrue="1" operator="lessThan">
      <formula>650</formula>
    </cfRule>
  </conditionalFormatting>
  <pageMargins left="0" right="0" top="0.39370078740157477" bottom="0.39370078740157477" header="0" footer="0"/>
  <headerFooter>
    <oddHeader>&amp;C&amp;A</oddHeader>
    <oddFooter>&amp;Cページ &amp;P</oddFoot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G58"/>
  <sheetViews>
    <sheetView topLeftCell="A30" workbookViewId="0">
      <selection activeCell="B4" sqref="B4"/>
    </sheetView>
  </sheetViews>
  <sheetFormatPr defaultRowHeight="13.8"/>
  <cols>
    <col min="1" max="1" width="7.296875" style="3" customWidth="1"/>
    <col min="2" max="1021" width="10.69921875" style="7" customWidth="1"/>
    <col min="1022" max="1024" width="10.69921875" customWidth="1"/>
  </cols>
  <sheetData>
    <row r="1" spans="1:1021">
      <c r="A1" s="4"/>
    </row>
    <row r="2" spans="1:1021">
      <c r="A2" s="4"/>
    </row>
    <row r="3" spans="1:1021">
      <c r="A3" s="5"/>
      <c r="B3" s="7">
        <v>2002</v>
      </c>
      <c r="C3" s="7">
        <v>2003</v>
      </c>
      <c r="D3" s="7">
        <v>2004</v>
      </c>
      <c r="E3" s="7">
        <v>2005</v>
      </c>
      <c r="F3" s="7">
        <v>2006</v>
      </c>
      <c r="G3" s="7">
        <v>2007</v>
      </c>
      <c r="H3" s="7">
        <v>2008</v>
      </c>
      <c r="I3" s="7">
        <v>2009</v>
      </c>
      <c r="J3" s="7">
        <v>2010</v>
      </c>
      <c r="K3" s="7">
        <v>2011</v>
      </c>
      <c r="L3" s="7">
        <v>2012</v>
      </c>
      <c r="M3" s="7">
        <v>2013</v>
      </c>
      <c r="N3" s="7">
        <v>2014</v>
      </c>
      <c r="O3" s="7">
        <v>2015</v>
      </c>
      <c r="P3" s="7">
        <v>2016</v>
      </c>
      <c r="Q3" s="7">
        <v>2017</v>
      </c>
      <c r="R3" s="7">
        <v>2018</v>
      </c>
      <c r="S3" s="8">
        <v>2019</v>
      </c>
      <c r="T3" s="8">
        <v>2020</v>
      </c>
      <c r="U3" s="8">
        <v>2021</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row>
    <row r="4" spans="1:1021">
      <c r="A4" s="16" t="s">
        <v>14</v>
      </c>
      <c r="B4" s="17">
        <f>最低賃金の推移!C4/最低賃金の推移!C$16</f>
        <v>0.89971751412429379</v>
      </c>
      <c r="C4" s="17">
        <f>最低賃金の推移!D4/最低賃金の推移!D$16</f>
        <v>0.89971751412429379</v>
      </c>
      <c r="D4" s="17">
        <f>最低賃金の推移!E4/最低賃金の推移!E$16</f>
        <v>0.89859154929577467</v>
      </c>
      <c r="E4" s="17">
        <f>最低賃金の推移!F4/最低賃金の推移!F$16</f>
        <v>0.89775910364145661</v>
      </c>
      <c r="F4" s="17">
        <f>最低賃金の推移!G4/最低賃金の推移!G$16</f>
        <v>0.89568845618915161</v>
      </c>
      <c r="G4" s="17">
        <f>最低賃金の推移!H4/最低賃金の推移!H$16</f>
        <v>0.8849797023004059</v>
      </c>
      <c r="H4" s="17">
        <f>最低賃金の推移!I4/最低賃金の推移!I$16</f>
        <v>0.87075718015665793</v>
      </c>
      <c r="I4" s="17">
        <f>最低賃金の推移!J4/最低賃金の推移!J$16</f>
        <v>0.8571428571428571</v>
      </c>
      <c r="J4" s="17">
        <f>最低賃金の推移!K4/最低賃金の推移!K$16</f>
        <v>0.8416565164433617</v>
      </c>
      <c r="K4" s="17">
        <f>最低賃金の推移!L4/最低賃金の推移!L$16</f>
        <v>0.8422939068100358</v>
      </c>
      <c r="L4" s="17">
        <f>最低賃金の推移!M4/最低賃金の推移!M$16</f>
        <v>0.84588235294117642</v>
      </c>
      <c r="M4" s="17">
        <f>最低賃金の推移!N4/最低賃金の推移!N$16</f>
        <v>0.84464902186421176</v>
      </c>
      <c r="N4" s="17">
        <f>最低賃金の推移!O4/最低賃金の推移!O$16</f>
        <v>0.84234234234234229</v>
      </c>
      <c r="O4" s="17">
        <f>最低賃金の推移!P4/最低賃金の推移!P$16</f>
        <v>0.8423373759647188</v>
      </c>
      <c r="P4" s="17">
        <f>最低賃金の推移!Q4/最低賃金の推移!Q$16</f>
        <v>0.8433476394849786</v>
      </c>
      <c r="Q4" s="17">
        <f>最低賃金の推移!R4/最低賃金の推移!R$16</f>
        <v>0.8455114822546973</v>
      </c>
      <c r="R4" s="17">
        <f>最低賃金の推移!S4/最低賃金の推移!S$16</f>
        <v>0.84771573604060912</v>
      </c>
      <c r="S4" s="17">
        <f>最低賃金の推移!T4/最低賃金の推移!T$16</f>
        <v>0.84995064165844025</v>
      </c>
      <c r="T4" s="17">
        <f>最低賃金の推移!U4/最低賃金の推移!U$16</f>
        <v>0.84995064165844025</v>
      </c>
      <c r="U4" s="17">
        <f>最低賃金の推移!V4/最低賃金の推移!V$16</f>
        <v>0.85398655139289148</v>
      </c>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row>
    <row r="5" spans="1:1021">
      <c r="A5" s="16" t="s">
        <v>15</v>
      </c>
      <c r="B5" s="17">
        <f>最低賃金の推移!C5/最低賃金の推移!C$16</f>
        <v>0.85451977401129942</v>
      </c>
      <c r="C5" s="17">
        <f>最低賃金の推移!D5/最低賃金の推移!D$16</f>
        <v>0.85451977401129942</v>
      </c>
      <c r="D5" s="17">
        <f>最低賃金の推移!E5/最低賃金の推移!E$16</f>
        <v>0.85352112676056335</v>
      </c>
      <c r="E5" s="17">
        <f>最低賃金の推移!F5/最低賃金の推移!F$16</f>
        <v>0.85154061624649857</v>
      </c>
      <c r="F5" s="17">
        <f>最低賃金の推移!G5/最低賃金の推移!G$16</f>
        <v>0.84840055632823363</v>
      </c>
      <c r="G5" s="17">
        <f>最低賃金の推移!H5/最低賃金の推移!H$16</f>
        <v>0.83761840324763193</v>
      </c>
      <c r="H5" s="17">
        <f>最低賃金の推移!I5/最低賃金の推移!I$16</f>
        <v>0.82245430809399478</v>
      </c>
      <c r="I5" s="17">
        <f>最低賃金の推移!J5/最低賃金の推移!J$16</f>
        <v>0.80025284450063217</v>
      </c>
      <c r="J5" s="17">
        <f>最低賃金の推移!K5/最低賃金の推移!K$16</f>
        <v>0.7856272838002436</v>
      </c>
      <c r="K5" s="17">
        <f>最低賃金の推移!L5/最低賃金の推移!L$16</f>
        <v>0.77299880525686981</v>
      </c>
      <c r="L5" s="17">
        <f>最低賃金の推移!M5/最低賃金の推移!M$16</f>
        <v>0.76941176470588235</v>
      </c>
      <c r="M5" s="17">
        <f>最低賃金の推移!N5/最低賃金の推移!N$16</f>
        <v>0.76524741081703107</v>
      </c>
      <c r="N5" s="17">
        <f>最低賃金の推移!O5/最低賃金の推移!O$16</f>
        <v>0.76463963963963966</v>
      </c>
      <c r="O5" s="17">
        <f>最低賃金の推移!P5/最低賃金の推移!P$16</f>
        <v>0.7662624035281147</v>
      </c>
      <c r="P5" s="17">
        <f>最低賃金の推移!Q5/最低賃金の推移!Q$16</f>
        <v>0.76824034334763946</v>
      </c>
      <c r="Q5" s="17">
        <f>最低賃金の推移!R5/最低賃金の推移!R$16</f>
        <v>0.7703549060542797</v>
      </c>
      <c r="R5" s="17">
        <f>最低賃金の推移!S5/最低賃金の推移!S$16</f>
        <v>0.77360406091370559</v>
      </c>
      <c r="S5" s="17">
        <f>最低賃金の推移!T5/最低賃金の推移!T$16</f>
        <v>0.77986179664363275</v>
      </c>
      <c r="T5" s="17">
        <f>最低賃金の推移!U5/最低賃金の推移!U$16</f>
        <v>0.78282329713721621</v>
      </c>
      <c r="U5" s="17">
        <f>最低賃金の推移!V5/最低賃金の推移!V$16</f>
        <v>0.78962536023054752</v>
      </c>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row>
    <row r="6" spans="1:1021">
      <c r="A6" s="16" t="s">
        <v>16</v>
      </c>
      <c r="B6" s="17">
        <f>最低賃金の推移!C6/最低賃金の推移!C$16</f>
        <v>0.85451977401129942</v>
      </c>
      <c r="C6" s="17">
        <f>最低賃金の推移!D6/最低賃金の推移!D$16</f>
        <v>0.85451977401129942</v>
      </c>
      <c r="D6" s="17">
        <f>最低賃金の推移!E6/最低賃金の推移!E$16</f>
        <v>0.85352112676056335</v>
      </c>
      <c r="E6" s="17">
        <f>最低賃金の推移!F6/最低賃金の推移!F$16</f>
        <v>0.85154061624649857</v>
      </c>
      <c r="F6" s="17">
        <f>最低賃金の推移!G6/最低賃金の推移!G$16</f>
        <v>0.84840055632823363</v>
      </c>
      <c r="G6" s="17">
        <f>最低賃金の推移!H6/最低賃金の推移!H$16</f>
        <v>0.83761840324763193</v>
      </c>
      <c r="H6" s="17">
        <f>最低賃金の推移!I6/最低賃金の推移!I$16</f>
        <v>0.81984334203655351</v>
      </c>
      <c r="I6" s="17">
        <f>最低賃金の推移!J6/最低賃金の推移!J$16</f>
        <v>0.79772439949431095</v>
      </c>
      <c r="J6" s="17">
        <f>最低賃金の推移!K6/最低賃金の推移!K$16</f>
        <v>0.78440925700365405</v>
      </c>
      <c r="K6" s="17">
        <f>最低賃金の推移!L6/最低賃金の推移!L$16</f>
        <v>0.77060931899641572</v>
      </c>
      <c r="L6" s="17">
        <f>最低賃金の推移!M6/最低賃金の推移!M$16</f>
        <v>0.76823529411764702</v>
      </c>
      <c r="M6" s="17">
        <f>最低賃金の推移!N6/最低賃金の推移!N$16</f>
        <v>0.76524741081703107</v>
      </c>
      <c r="N6" s="17">
        <f>最低賃金の推移!O6/最低賃金の推移!O$16</f>
        <v>0.76351351351351349</v>
      </c>
      <c r="O6" s="17">
        <f>最低賃金の推移!P6/最低賃金の推移!P$16</f>
        <v>0.7662624035281147</v>
      </c>
      <c r="P6" s="17">
        <f>最低賃金の推移!Q6/最低賃金の推移!Q$16</f>
        <v>0.76824034334763946</v>
      </c>
      <c r="Q6" s="17">
        <f>最低賃金の推移!R6/最低賃金の推移!R$16</f>
        <v>0.7703549060542797</v>
      </c>
      <c r="R6" s="17">
        <f>最低賃金の推移!S6/最低賃金の推移!S$16</f>
        <v>0.77360406091370559</v>
      </c>
      <c r="S6" s="17">
        <f>最低賃金の推移!T6/最低賃金の推移!T$16</f>
        <v>0.77986179664363275</v>
      </c>
      <c r="T6" s="17">
        <f>最低賃金の推移!U6/最低賃金の推移!U$16</f>
        <v>0.78282329713721621</v>
      </c>
      <c r="U6" s="17">
        <f>最低賃金の推移!V6/最低賃金の推移!V$16</f>
        <v>0.78866474543707976</v>
      </c>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row>
    <row r="7" spans="1:1021">
      <c r="A7" s="16" t="s">
        <v>17</v>
      </c>
      <c r="B7" s="17">
        <f>最低賃金の推移!C7/最低賃金の推移!C$16</f>
        <v>0.87146892655367236</v>
      </c>
      <c r="C7" s="17">
        <f>最低賃金の推移!D7/最低賃金の推移!D$16</f>
        <v>0.87146892655367236</v>
      </c>
      <c r="D7" s="17">
        <f>最低賃金の推移!E7/最低賃金の推移!E$16</f>
        <v>0.87042253521126756</v>
      </c>
      <c r="E7" s="17">
        <f>最低賃金の推移!F7/最低賃金の推移!F$16</f>
        <v>0.87254901960784315</v>
      </c>
      <c r="F7" s="17">
        <f>最低賃金の推移!G7/最低賃金の推移!G$16</f>
        <v>0.87343532684283731</v>
      </c>
      <c r="G7" s="17">
        <f>最低賃金の推移!H7/最低賃金の推移!H$16</f>
        <v>0.86468200270635998</v>
      </c>
      <c r="H7" s="17">
        <f>最低賃金の推移!I7/最低賃金の推移!I$16</f>
        <v>0.85248041775456918</v>
      </c>
      <c r="I7" s="17">
        <f>最低賃金の推移!J7/最低賃金の推移!J$16</f>
        <v>0.83691529709228829</v>
      </c>
      <c r="J7" s="17">
        <f>最低賃金の推移!K7/最低賃金の推移!K$16</f>
        <v>0.82095006090133982</v>
      </c>
      <c r="K7" s="17">
        <f>最低賃金の推移!L7/最低賃金の推移!L$16</f>
        <v>0.80645161290322576</v>
      </c>
      <c r="L7" s="17">
        <f>最低賃金の推移!M7/最低賃金の推移!M$16</f>
        <v>0.80588235294117649</v>
      </c>
      <c r="M7" s="17">
        <f>最低賃金の推移!N7/最低賃金の推移!N$16</f>
        <v>0.8009205983889528</v>
      </c>
      <c r="N7" s="17">
        <f>最低賃金の推移!O7/最低賃金の推移!O$16</f>
        <v>0.7995495495495496</v>
      </c>
      <c r="O7" s="17">
        <f>最低賃金の推移!P7/最低賃金の推移!P$16</f>
        <v>0.80044101433296577</v>
      </c>
      <c r="P7" s="17">
        <f>最低賃金の推移!Q7/最低賃金の推移!Q$16</f>
        <v>0.80257510729613735</v>
      </c>
      <c r="Q7" s="17">
        <f>最低賃金の推移!R7/最低賃金の推移!R$16</f>
        <v>0.80584551148225469</v>
      </c>
      <c r="R7" s="17">
        <f>最低賃金の推移!S7/最低賃金の推移!S$16</f>
        <v>0.81015228426395935</v>
      </c>
      <c r="S7" s="17">
        <f>最低賃金の推移!T7/最低賃金の推移!T$16</f>
        <v>0.81342546890424483</v>
      </c>
      <c r="T7" s="17">
        <f>最低賃金の推移!U7/最低賃金の推移!U$16</f>
        <v>0.81441263573543932</v>
      </c>
      <c r="U7" s="17">
        <f>最低賃金の推移!V7/最低賃金の推移!V$16</f>
        <v>0.81940441882804993</v>
      </c>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row>
    <row r="8" spans="1:1021">
      <c r="A8" s="16" t="s">
        <v>18</v>
      </c>
      <c r="B8" s="17">
        <f>最低賃金の推移!C8/最低賃金の推移!C$16</f>
        <v>0.85451977401129942</v>
      </c>
      <c r="C8" s="17">
        <f>最低賃金の推移!D8/最低賃金の推移!D$16</f>
        <v>0.85451977401129942</v>
      </c>
      <c r="D8" s="17">
        <f>最低賃金の推移!E8/最低賃金の推移!E$16</f>
        <v>0.85352112676056335</v>
      </c>
      <c r="E8" s="17">
        <f>最低賃金の推移!F8/最低賃金の推移!F$16</f>
        <v>0.85154061624649857</v>
      </c>
      <c r="F8" s="17">
        <f>最低賃金の推移!G8/最低賃金の推移!G$16</f>
        <v>0.84840055632823363</v>
      </c>
      <c r="G8" s="17">
        <f>最低賃金の推移!H8/最低賃金の推移!H$16</f>
        <v>0.83626522327469555</v>
      </c>
      <c r="H8" s="17">
        <f>最低賃金の推移!I8/最低賃金の推移!I$16</f>
        <v>0.8211488250652742</v>
      </c>
      <c r="I8" s="17">
        <f>最低賃金の推移!J8/最低賃金の推移!J$16</f>
        <v>0.79772439949431095</v>
      </c>
      <c r="J8" s="17">
        <f>最低賃金の推移!K8/最低賃金の推移!K$16</f>
        <v>0.7856272838002436</v>
      </c>
      <c r="K8" s="17">
        <f>最低賃金の推移!L8/最低賃金の推移!L$16</f>
        <v>0.77299880525686981</v>
      </c>
      <c r="L8" s="17">
        <f>最低賃金の推移!M8/最低賃金の推移!M$16</f>
        <v>0.76941176470588235</v>
      </c>
      <c r="M8" s="17">
        <f>最低賃金の推移!N8/最低賃金の推移!N$16</f>
        <v>0.76524741081703107</v>
      </c>
      <c r="N8" s="17">
        <f>最低賃金の推移!O8/最低賃金の推移!O$16</f>
        <v>0.76463963963963966</v>
      </c>
      <c r="O8" s="17">
        <f>最低賃金の推移!P8/最低賃金の推移!P$16</f>
        <v>0.7662624035281147</v>
      </c>
      <c r="P8" s="17">
        <f>最低賃金の推移!Q8/最低賃金の推移!Q$16</f>
        <v>0.76824034334763946</v>
      </c>
      <c r="Q8" s="17">
        <f>最低賃金の推移!R8/最低賃金の推移!R$16</f>
        <v>0.7703549060542797</v>
      </c>
      <c r="R8" s="17">
        <f>最低賃金の推移!S8/最低賃金の推移!S$16</f>
        <v>0.77360406091370559</v>
      </c>
      <c r="S8" s="17">
        <f>最低賃金の推移!T8/最低賃金の推移!T$16</f>
        <v>0.77986179664363275</v>
      </c>
      <c r="T8" s="17">
        <f>最低賃金の推移!U8/最低賃金の推移!U$16</f>
        <v>0.78183613030602173</v>
      </c>
      <c r="U8" s="17">
        <f>最低賃金の推移!V8/最低賃金の推移!V$16</f>
        <v>0.78962536023054752</v>
      </c>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row>
    <row r="9" spans="1:1021">
      <c r="A9" s="16" t="s">
        <v>19</v>
      </c>
      <c r="B9" s="17">
        <f>最低賃金の推移!C9/最低賃金の推移!C$16</f>
        <v>0.85451977401129942</v>
      </c>
      <c r="C9" s="17">
        <f>最低賃金の推移!D9/最低賃金の推移!D$16</f>
        <v>0.85593220338983056</v>
      </c>
      <c r="D9" s="17">
        <f>最低賃金の推移!E9/最低賃金の推移!E$16</f>
        <v>0.8549295774647887</v>
      </c>
      <c r="E9" s="17">
        <f>最低賃金の推移!F9/最低賃金の推移!F$16</f>
        <v>0.85434173669467783</v>
      </c>
      <c r="F9" s="17">
        <f>最低賃金の推移!G9/最低賃金の推移!G$16</f>
        <v>0.85257301808066754</v>
      </c>
      <c r="G9" s="17">
        <f>最低賃金の推移!H9/最低賃金の推移!H$16</f>
        <v>0.83897158322056831</v>
      </c>
      <c r="H9" s="17">
        <f>最低賃金の推移!I9/最低賃金の推移!I$16</f>
        <v>0.8211488250652742</v>
      </c>
      <c r="I9" s="17">
        <f>最低賃金の推移!J9/最低賃金の推移!J$16</f>
        <v>0.79772439949431095</v>
      </c>
      <c r="J9" s="17">
        <f>最低賃金の推移!K9/最低賃金の推移!K$16</f>
        <v>0.7856272838002436</v>
      </c>
      <c r="K9" s="17">
        <f>最低賃金の推移!L9/最低賃金の推移!L$16</f>
        <v>0.77299880525686981</v>
      </c>
      <c r="L9" s="17">
        <f>最低賃金の推移!M9/最低賃金の推移!M$16</f>
        <v>0.76941176470588235</v>
      </c>
      <c r="M9" s="17">
        <f>最低賃金の推移!N9/最低賃金の推移!N$16</f>
        <v>0.76524741081703107</v>
      </c>
      <c r="N9" s="17">
        <f>最低賃金の推移!O9/最低賃金の推移!O$16</f>
        <v>0.76576576576576572</v>
      </c>
      <c r="O9" s="17">
        <f>最低賃金の推移!P9/最低賃金の推移!P$16</f>
        <v>0.76736493936052919</v>
      </c>
      <c r="P9" s="17">
        <f>最低賃金の推移!Q9/最低賃金の推移!Q$16</f>
        <v>0.76931330472102999</v>
      </c>
      <c r="Q9" s="17">
        <f>最低賃金の推移!R9/最低賃金の推移!R$16</f>
        <v>0.77139874739039671</v>
      </c>
      <c r="R9" s="17">
        <f>最低賃金の推移!S9/最低賃金の推移!S$16</f>
        <v>0.77461928934010149</v>
      </c>
      <c r="S9" s="17">
        <f>最低賃金の推移!T9/最低賃金の推移!T$16</f>
        <v>0.77986179664363275</v>
      </c>
      <c r="T9" s="17">
        <f>最低賃金の推移!U9/最低賃金の推移!U$16</f>
        <v>0.78282329713721621</v>
      </c>
      <c r="U9" s="17">
        <f>最低賃金の推移!V9/最低賃金の推移!V$16</f>
        <v>0.78962536023054752</v>
      </c>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row>
    <row r="10" spans="1:1021">
      <c r="A10" s="16" t="s">
        <v>20</v>
      </c>
      <c r="B10" s="17">
        <f>最低賃金の推移!C10/最低賃金の推移!C$16</f>
        <v>0.8615819209039548</v>
      </c>
      <c r="C10" s="17">
        <f>最低賃金の推移!D10/最低賃金の推移!D$16</f>
        <v>0.8615819209039548</v>
      </c>
      <c r="D10" s="17">
        <f>最低賃金の推移!E10/最低賃金の推移!E$16</f>
        <v>0.8605633802816901</v>
      </c>
      <c r="E10" s="17">
        <f>最低賃金の推移!F10/最低賃金の推移!F$16</f>
        <v>0.85994397759103647</v>
      </c>
      <c r="F10" s="17">
        <f>最低賃金の推移!G10/最低賃金の推移!G$16</f>
        <v>0.85952712100139084</v>
      </c>
      <c r="G10" s="17">
        <f>最低賃金の推移!H10/最低賃金の推移!H$16</f>
        <v>0.85115020297699595</v>
      </c>
      <c r="H10" s="17">
        <f>最低賃金の推移!I10/最低賃金の推移!I$16</f>
        <v>0.83681462140992169</v>
      </c>
      <c r="I10" s="17">
        <f>最低賃金の推移!J10/最低賃金の推移!J$16</f>
        <v>0.81415929203539827</v>
      </c>
      <c r="J10" s="17">
        <f>最低賃金の推移!K10/最低賃金の推移!K$16</f>
        <v>0.80024360535931793</v>
      </c>
      <c r="K10" s="17">
        <f>最低賃金の推移!L10/最低賃金の推移!L$16</f>
        <v>0.7861409796893668</v>
      </c>
      <c r="L10" s="17">
        <f>最低賃金の推移!M10/最低賃金の推移!M$16</f>
        <v>0.78117647058823525</v>
      </c>
      <c r="M10" s="17">
        <f>最低賃金の推移!N10/最低賃金の推移!N$16</f>
        <v>0.77675489067894132</v>
      </c>
      <c r="N10" s="17">
        <f>最低賃金の推移!O10/最低賃金の推移!O$16</f>
        <v>0.77590090090090091</v>
      </c>
      <c r="O10" s="17">
        <f>最低賃金の推移!P10/最低賃金の推移!P$16</f>
        <v>0.77728776185226023</v>
      </c>
      <c r="P10" s="17">
        <f>最低賃金の推移!Q10/最低賃金の推移!Q$16</f>
        <v>0.77896995708154504</v>
      </c>
      <c r="Q10" s="17">
        <f>最低賃金の推移!R10/最低賃金の推移!R$16</f>
        <v>0.78079331941544883</v>
      </c>
      <c r="R10" s="17">
        <f>最低賃金の推移!S10/最低賃金の推移!S$16</f>
        <v>0.78375634517766501</v>
      </c>
      <c r="S10" s="17">
        <f>最低賃金の推移!T10/最低賃金の推移!T$16</f>
        <v>0.78775913129318853</v>
      </c>
      <c r="T10" s="17">
        <f>最低賃金の推移!U10/最低賃金の推移!U$16</f>
        <v>0.7897334649555775</v>
      </c>
      <c r="U10" s="17">
        <f>最低賃金の推移!V10/最低賃金の推移!V$16</f>
        <v>0.79538904899135443</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row>
    <row r="11" spans="1:1021">
      <c r="A11" s="16" t="s">
        <v>21</v>
      </c>
      <c r="B11" s="17">
        <f>最低賃金の推移!C11/最低賃金の推移!C$16</f>
        <v>0.91384180790960456</v>
      </c>
      <c r="C11" s="17">
        <f>最低賃金の推移!D11/最低賃金の推移!D$16</f>
        <v>0.91384180790960456</v>
      </c>
      <c r="D11" s="17">
        <f>最低賃金の推移!E11/最低賃金の推移!E$16</f>
        <v>0.91267605633802817</v>
      </c>
      <c r="E11" s="17">
        <f>最低賃金の推移!F11/最低賃金の推移!F$16</f>
        <v>0.91176470588235292</v>
      </c>
      <c r="F11" s="17">
        <f>最低賃金の推移!G11/最低賃金の推移!G$16</f>
        <v>0.91098748261474272</v>
      </c>
      <c r="G11" s="17">
        <f>最低賃金の推移!H11/最低賃金の推移!H$16</f>
        <v>0.89986468200270631</v>
      </c>
      <c r="H11" s="17">
        <f>最低賃金の推移!I11/最低賃金の推移!I$16</f>
        <v>0.88250652741514357</v>
      </c>
      <c r="I11" s="17">
        <f>最低賃金の推移!J11/最低賃金の推移!J$16</f>
        <v>0.8571428571428571</v>
      </c>
      <c r="J11" s="17">
        <f>最低賃金の推移!K11/最低賃金の推移!K$16</f>
        <v>0.84043848964677226</v>
      </c>
      <c r="K11" s="17">
        <f>最低賃金の推移!L11/最低賃金の推移!L$16</f>
        <v>0.82676224611708482</v>
      </c>
      <c r="L11" s="17">
        <f>最低賃金の推移!M11/最低賃金の推移!M$16</f>
        <v>0.82235294117647062</v>
      </c>
      <c r="M11" s="17">
        <f>最低賃金の推移!N11/最低賃金の推移!N$16</f>
        <v>0.82048331415420028</v>
      </c>
      <c r="N11" s="17">
        <f>最低賃金の推移!O11/最低賃金の推移!O$16</f>
        <v>0.82094594594594594</v>
      </c>
      <c r="O11" s="17">
        <f>最低賃金の推移!P11/最低賃金の推移!P$16</f>
        <v>0.82359426681367143</v>
      </c>
      <c r="P11" s="17">
        <f>最低賃金の推移!Q11/最低賃金の推移!Q$16</f>
        <v>0.82725321888412018</v>
      </c>
      <c r="Q11" s="17">
        <f>最低賃金の推移!R11/最低賃金の推移!R$16</f>
        <v>0.83089770354906056</v>
      </c>
      <c r="R11" s="17">
        <f>最低賃金の推移!S11/最低賃金の推移!S$16</f>
        <v>0.8345177664974619</v>
      </c>
      <c r="S11" s="17">
        <f>最低賃金の推移!T11/最低賃金の推移!T$16</f>
        <v>0.83810463968410664</v>
      </c>
      <c r="T11" s="17">
        <f>最低賃金の推移!U11/最低賃金の推移!U$16</f>
        <v>0.84007897334649551</v>
      </c>
      <c r="U11" s="17">
        <f>最低賃金の推移!V11/最低賃金の推移!V$16</f>
        <v>0.8443804034582133</v>
      </c>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row>
    <row r="12" spans="1:1021">
      <c r="A12" s="16" t="s">
        <v>22</v>
      </c>
      <c r="B12" s="17">
        <f>最低賃金の推移!C12/最低賃金の推移!C$16</f>
        <v>0.9152542372881356</v>
      </c>
      <c r="C12" s="17">
        <f>最低賃金の推移!D12/最低賃金の推移!D$16</f>
        <v>0.9152542372881356</v>
      </c>
      <c r="D12" s="17">
        <f>最低賃金の推移!E12/最低賃金の推移!E$16</f>
        <v>0.91408450704225352</v>
      </c>
      <c r="E12" s="17">
        <f>最低賃金の推移!F12/最低賃金の推移!F$16</f>
        <v>0.91316526610644255</v>
      </c>
      <c r="F12" s="17">
        <f>最低賃金の推移!G12/最低賃金の推移!G$16</f>
        <v>0.91376912378303199</v>
      </c>
      <c r="G12" s="17">
        <f>最低賃金の推移!H12/最低賃金の推移!H$16</f>
        <v>0.90798376184032481</v>
      </c>
      <c r="H12" s="17">
        <f>最低賃金の推移!I12/最低賃金の推移!I$16</f>
        <v>0.89164490861618795</v>
      </c>
      <c r="I12" s="17">
        <f>最低賃金の推移!J12/最低賃金の推移!J$16</f>
        <v>0.865992414664981</v>
      </c>
      <c r="J12" s="17">
        <f>最低賃金の推移!K12/最低賃金の推移!K$16</f>
        <v>0.84896467722289892</v>
      </c>
      <c r="K12" s="17">
        <f>最低賃金の推移!L12/最低賃金の推移!L$16</f>
        <v>0.83632019115890088</v>
      </c>
      <c r="L12" s="17">
        <f>最低賃金の推移!M12/最低賃金の推移!M$16</f>
        <v>0.8294117647058824</v>
      </c>
      <c r="M12" s="17">
        <f>最低賃金の推移!N12/最低賃金の推移!N$16</f>
        <v>0.82623705408515535</v>
      </c>
      <c r="N12" s="17">
        <f>最低賃金の推移!O12/最低賃金の推移!O$16</f>
        <v>0.8254504504504504</v>
      </c>
      <c r="O12" s="17">
        <f>最低賃金の推移!P12/最低賃金の推移!P$16</f>
        <v>0.82800441014332971</v>
      </c>
      <c r="P12" s="17">
        <f>最低賃金の推移!Q12/最低賃金の推移!Q$16</f>
        <v>0.83154506437768239</v>
      </c>
      <c r="Q12" s="17">
        <f>最低賃金の推移!R12/最低賃金の推移!R$16</f>
        <v>0.83507306889352817</v>
      </c>
      <c r="R12" s="17">
        <f>最低賃金の推移!S12/最低賃金の推移!S$16</f>
        <v>0.83857868020304571</v>
      </c>
      <c r="S12" s="17">
        <f>最低賃金の推移!T12/最低賃金の推移!T$16</f>
        <v>0.84205330700888448</v>
      </c>
      <c r="T12" s="17">
        <f>最低賃金の推移!U12/最低賃金の推移!U$16</f>
        <v>0.84304047384007896</v>
      </c>
      <c r="U12" s="17">
        <f>最低賃金の推移!V12/最低賃金の推移!V$16</f>
        <v>0.8472622478386167</v>
      </c>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row>
    <row r="13" spans="1:1021">
      <c r="A13" s="16" t="s">
        <v>23</v>
      </c>
      <c r="B13" s="17">
        <f>最低賃金の推移!C13/最低賃金の推移!C$16</f>
        <v>0.90960451977401124</v>
      </c>
      <c r="C13" s="17">
        <f>最低賃金の推移!D13/最低賃金の推移!D$16</f>
        <v>0.90960451977401124</v>
      </c>
      <c r="D13" s="17">
        <f>最低賃金の推移!E13/最低賃金の推移!E$16</f>
        <v>0.90845070422535212</v>
      </c>
      <c r="E13" s="17">
        <f>最低賃金の推移!F13/最低賃金の推移!F$16</f>
        <v>0.90896358543417366</v>
      </c>
      <c r="F13" s="17">
        <f>最低賃金の推移!G13/最低賃金の推移!G$16</f>
        <v>0.90959666203059808</v>
      </c>
      <c r="G13" s="17">
        <f>最低賃金の推移!H13/最低賃金の推移!H$16</f>
        <v>0.89851150202976993</v>
      </c>
      <c r="H13" s="17">
        <f>最低賃金の推移!I13/最低賃金の推移!I$16</f>
        <v>0.88120104438642299</v>
      </c>
      <c r="I13" s="17">
        <f>最低賃金の推移!J13/最低賃金の推移!J$16</f>
        <v>0.85461441213653599</v>
      </c>
      <c r="J13" s="17">
        <f>最低賃金の推移!K13/最低賃金の推移!K$16</f>
        <v>0.83800243605359315</v>
      </c>
      <c r="K13" s="17">
        <f>最低賃金の推移!L13/最低賃金の推移!L$16</f>
        <v>0.82437275985663083</v>
      </c>
      <c r="L13" s="17">
        <f>最低賃金の推移!M13/最低賃金の推移!M$16</f>
        <v>0.81882352941176473</v>
      </c>
      <c r="M13" s="17">
        <f>最低賃金の推移!N13/最低賃金の推移!N$16</f>
        <v>0.81357882623705413</v>
      </c>
      <c r="N13" s="17">
        <f>最低賃金の推移!O13/最低賃金の推移!O$16</f>
        <v>0.81193693693693691</v>
      </c>
      <c r="O13" s="17">
        <f>最低賃金の推移!P13/最低賃金の推移!P$16</f>
        <v>0.8125689084895259</v>
      </c>
      <c r="P13" s="17">
        <f>最低賃金の推移!Q13/最低賃金の推移!Q$16</f>
        <v>0.81437768240343344</v>
      </c>
      <c r="Q13" s="17">
        <f>最低賃金の推移!R13/最低賃金の推移!R$16</f>
        <v>0.81732776617954073</v>
      </c>
      <c r="R13" s="17">
        <f>最低賃金の推移!S13/最低賃金の推移!S$16</f>
        <v>0.82131979695431467</v>
      </c>
      <c r="S13" s="17">
        <f>最低賃金の推移!T13/最低賃金の推移!T$16</f>
        <v>0.82428430404738395</v>
      </c>
      <c r="T13" s="17">
        <f>最低賃金の推移!U13/最低賃金の推移!U$16</f>
        <v>0.82625863770977293</v>
      </c>
      <c r="U13" s="17">
        <f>最低賃金の推移!V13/最低賃金の推移!V$16</f>
        <v>0.83093179634966374</v>
      </c>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row>
    <row r="14" spans="1:1021">
      <c r="A14" s="16" t="s">
        <v>24</v>
      </c>
      <c r="B14" s="17">
        <f>最低賃金の推移!C14/最低賃金の推移!C$16</f>
        <v>0.9576271186440678</v>
      </c>
      <c r="C14" s="17">
        <f>最低賃金の推移!D14/最低賃金の推移!D$16</f>
        <v>0.9576271186440678</v>
      </c>
      <c r="D14" s="17">
        <f>最低賃金の推移!E14/最低賃金の推移!E$16</f>
        <v>0.95633802816901403</v>
      </c>
      <c r="E14" s="17">
        <f>最低賃金の推移!F14/最低賃金の推移!F$16</f>
        <v>0.9551820728291317</v>
      </c>
      <c r="F14" s="17">
        <f>最低賃金の推移!G14/最低賃金の推移!G$16</f>
        <v>0.9554937413073713</v>
      </c>
      <c r="G14" s="17">
        <f>最低賃金の推移!H14/最低賃金の推移!H$16</f>
        <v>0.94993234100135315</v>
      </c>
      <c r="H14" s="17">
        <f>最低賃金の推移!I14/最低賃金の推移!I$16</f>
        <v>0.94255874673629247</v>
      </c>
      <c r="I14" s="17">
        <f>最低賃金の推移!J14/最低賃金の推移!J$16</f>
        <v>0.92920353982300885</v>
      </c>
      <c r="J14" s="17">
        <f>最低賃金の推移!K14/最低賃金の推移!K$16</f>
        <v>0.91352009744214369</v>
      </c>
      <c r="K14" s="17">
        <f>最低賃金の推移!L14/最低賃金の推移!L$16</f>
        <v>0.90681003584229392</v>
      </c>
      <c r="L14" s="17">
        <f>最低賃金の推移!M14/最低賃金の推移!M$16</f>
        <v>0.90705882352941181</v>
      </c>
      <c r="M14" s="17">
        <f>最低賃金の推移!N14/最低賃金の推移!N$16</f>
        <v>0.90333716915995399</v>
      </c>
      <c r="N14" s="17">
        <f>最低賃金の推移!O14/最低賃金の推移!O$16</f>
        <v>0.90315315315315314</v>
      </c>
      <c r="O14" s="17">
        <f>最低賃金の推移!P14/最低賃金の推移!P$16</f>
        <v>0.90407938257993381</v>
      </c>
      <c r="P14" s="17">
        <f>最低賃金の推移!Q14/最低賃金の推移!Q$16</f>
        <v>0.9066523605150214</v>
      </c>
      <c r="Q14" s="17">
        <f>最低賃金の推移!R14/最低賃金の推移!R$16</f>
        <v>0.90918580375782876</v>
      </c>
      <c r="R14" s="17">
        <f>最低賃金の推移!S14/最低賃金の推移!S$16</f>
        <v>0.91167512690355335</v>
      </c>
      <c r="S14" s="17">
        <f>最低賃金の推移!T14/最低賃金の推移!T$16</f>
        <v>0.91411648568608095</v>
      </c>
      <c r="T14" s="17">
        <f>最低賃金の推移!U14/最低賃金の推移!U$16</f>
        <v>0.91609081934846992</v>
      </c>
      <c r="U14" s="17">
        <f>最低賃金の推移!V14/最低賃金の推移!V$16</f>
        <v>0.91834774255523532</v>
      </c>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row>
    <row r="15" spans="1:1021">
      <c r="A15" s="16" t="s">
        <v>25</v>
      </c>
      <c r="B15" s="17">
        <f>最低賃金の推移!C15/最低賃金の推移!C$16</f>
        <v>0.95621468926553677</v>
      </c>
      <c r="C15" s="17">
        <f>最低賃金の推移!D15/最低賃金の推移!D$16</f>
        <v>0.95621468926553677</v>
      </c>
      <c r="D15" s="17">
        <f>最低賃金の推移!E15/最低賃金の推移!E$16</f>
        <v>0.95492957746478868</v>
      </c>
      <c r="E15" s="17">
        <f>最低賃金の推移!F15/最低賃金の推移!F$16</f>
        <v>0.9551820728291317</v>
      </c>
      <c r="F15" s="17">
        <f>最低賃金の推移!G15/最低賃金の推移!G$16</f>
        <v>0.9554937413073713</v>
      </c>
      <c r="G15" s="17">
        <f>最低賃金の推移!H15/最低賃金の推移!H$16</f>
        <v>0.95534506089309879</v>
      </c>
      <c r="H15" s="17">
        <f>最低賃金の推移!I15/最低賃金の推移!I$16</f>
        <v>0.94386422976501305</v>
      </c>
      <c r="I15" s="17">
        <f>最低賃金の推移!J15/最低賃金の推移!J$16</f>
        <v>0.92035398230088494</v>
      </c>
      <c r="J15" s="17">
        <f>最低賃金の推移!K15/最低賃金の推移!K$16</f>
        <v>0.90621193666260658</v>
      </c>
      <c r="K15" s="17">
        <f>最低賃金の推移!L15/最低賃金の推移!L$16</f>
        <v>0.89366786140979693</v>
      </c>
      <c r="L15" s="17">
        <f>最低賃金の推移!M15/最低賃金の推移!M$16</f>
        <v>0.88941176470588235</v>
      </c>
      <c r="M15" s="17">
        <f>最低賃金の推移!N15/最低賃金の推移!N$16</f>
        <v>0.89413118527042579</v>
      </c>
      <c r="N15" s="17">
        <f>最低賃金の推移!O15/最低賃金の推移!O$16</f>
        <v>0.89864864864864868</v>
      </c>
      <c r="O15" s="17">
        <f>最低賃金の推移!P15/最低賃金の推移!P$16</f>
        <v>0.90077177508269024</v>
      </c>
      <c r="P15" s="17">
        <f>最低賃金の推移!Q15/最低賃金の推移!Q$16</f>
        <v>0.90343347639484983</v>
      </c>
      <c r="Q15" s="17">
        <f>最低賃金の推移!R15/最低賃金の推移!R$16</f>
        <v>0.90605427974947805</v>
      </c>
      <c r="R15" s="17">
        <f>最低賃金の推移!S15/最低賃金の推移!S$16</f>
        <v>0.90862944162436543</v>
      </c>
      <c r="S15" s="17">
        <f>最低賃金の推移!T15/最低賃金の推移!T$16</f>
        <v>0.91115498519249749</v>
      </c>
      <c r="T15" s="17">
        <f>最低賃金の推移!U15/最低賃金の推移!U$16</f>
        <v>0.91312931885488646</v>
      </c>
      <c r="U15" s="17">
        <f>最低賃金の推移!V15/最低賃金の推移!V$16</f>
        <v>0.91546589817483193</v>
      </c>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row>
    <row r="16" spans="1:1021">
      <c r="A16" s="16" t="s">
        <v>26</v>
      </c>
      <c r="B16" s="17">
        <f>最低賃金の推移!C16/最低賃金の推移!C$16</f>
        <v>1</v>
      </c>
      <c r="C16" s="17">
        <f>最低賃金の推移!D16/最低賃金の推移!D$16</f>
        <v>1</v>
      </c>
      <c r="D16" s="17">
        <f>最低賃金の推移!E16/最低賃金の推移!E$16</f>
        <v>1</v>
      </c>
      <c r="E16" s="17">
        <f>最低賃金の推移!F16/最低賃金の推移!F$16</f>
        <v>1</v>
      </c>
      <c r="F16" s="17">
        <f>最低賃金の推移!G16/最低賃金の推移!G$16</f>
        <v>1</v>
      </c>
      <c r="G16" s="17">
        <f>最低賃金の推移!H16/最低賃金の推移!H$16</f>
        <v>1</v>
      </c>
      <c r="H16" s="17">
        <f>最低賃金の推移!I16/最低賃金の推移!I$16</f>
        <v>1</v>
      </c>
      <c r="I16" s="17">
        <f>最低賃金の推移!J16/最低賃金の推移!J$16</f>
        <v>1</v>
      </c>
      <c r="J16" s="17">
        <f>最低賃金の推移!K16/最低賃金の推移!K$16</f>
        <v>1</v>
      </c>
      <c r="K16" s="17">
        <f>最低賃金の推移!L16/最低賃金の推移!L$16</f>
        <v>1</v>
      </c>
      <c r="L16" s="17">
        <f>最低賃金の推移!M16/最低賃金の推移!M$16</f>
        <v>1</v>
      </c>
      <c r="M16" s="17">
        <f>最低賃金の推移!N16/最低賃金の推移!N$16</f>
        <v>1</v>
      </c>
      <c r="N16" s="17">
        <f>最低賃金の推移!O16/最低賃金の推移!O$16</f>
        <v>1</v>
      </c>
      <c r="O16" s="17">
        <f>最低賃金の推移!P16/最低賃金の推移!P$16</f>
        <v>1</v>
      </c>
      <c r="P16" s="17">
        <f>最低賃金の推移!Q16/最低賃金の推移!Q$16</f>
        <v>1</v>
      </c>
      <c r="Q16" s="17">
        <f>最低賃金の推移!R16/最低賃金の推移!R$16</f>
        <v>1</v>
      </c>
      <c r="R16" s="17">
        <f>最低賃金の推移!S16/最低賃金の推移!S$16</f>
        <v>1</v>
      </c>
      <c r="S16" s="17">
        <f>最低賃金の推移!T16/最低賃金の推移!T$16</f>
        <v>1</v>
      </c>
      <c r="T16" s="17">
        <f>最低賃金の推移!U16/最低賃金の推移!U$16</f>
        <v>1</v>
      </c>
      <c r="U16" s="17">
        <f>最低賃金の推移!V16/最低賃金の推移!V$16</f>
        <v>1</v>
      </c>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row>
    <row r="17" spans="1:1021">
      <c r="A17" s="16" t="s">
        <v>27</v>
      </c>
      <c r="B17" s="17">
        <f>最低賃金の推移!C17/最低賃金の推移!C$16</f>
        <v>0.99717514124293782</v>
      </c>
      <c r="C17" s="17">
        <f>最低賃金の推移!D17/最低賃金の推移!D$16</f>
        <v>0.99858757062146897</v>
      </c>
      <c r="D17" s="17">
        <f>最低賃金の推移!E17/最低賃金の推移!E$16</f>
        <v>0.9971830985915493</v>
      </c>
      <c r="E17" s="17">
        <f>最低賃金の推移!F17/最低賃金の推移!F$16</f>
        <v>0.99719887955182074</v>
      </c>
      <c r="F17" s="17">
        <f>最低賃金の推移!G17/最低賃金の推移!G$16</f>
        <v>0.99721835883171073</v>
      </c>
      <c r="G17" s="17">
        <f>最低賃金の推移!H17/最低賃金の推移!H$16</f>
        <v>0.99594046008119075</v>
      </c>
      <c r="H17" s="17">
        <f>最低賃金の推移!I17/最低賃金の推移!I$16</f>
        <v>1</v>
      </c>
      <c r="I17" s="17">
        <f>最低賃金の推移!J17/最低賃金の推移!J$16</f>
        <v>0.9974715549936789</v>
      </c>
      <c r="J17" s="17">
        <f>最低賃金の推移!K17/最低賃金の推移!K$16</f>
        <v>0.99634591961023145</v>
      </c>
      <c r="K17" s="17">
        <f>最低賃金の推移!L17/最低賃金の推移!L$16</f>
        <v>0.99880525686977295</v>
      </c>
      <c r="L17" s="17">
        <f>最低賃金の推移!M17/最低賃金の推移!M$16</f>
        <v>0.99882352941176467</v>
      </c>
      <c r="M17" s="17">
        <f>最低賃金の推移!N17/最低賃金の推移!N$16</f>
        <v>0.99884925201380903</v>
      </c>
      <c r="N17" s="17">
        <f>最低賃金の推移!O17/最低賃金の推移!O$16</f>
        <v>0.99887387387387383</v>
      </c>
      <c r="O17" s="17">
        <f>最低賃金の推移!P17/最低賃金の推移!P$16</f>
        <v>0.99779492833517092</v>
      </c>
      <c r="P17" s="17">
        <f>最低賃金の推移!Q17/最低賃金の推移!Q$16</f>
        <v>0.99785407725321884</v>
      </c>
      <c r="Q17" s="17">
        <f>最低賃金の推移!R17/最低賃金の推移!R$16</f>
        <v>0.9979123173277662</v>
      </c>
      <c r="R17" s="17">
        <f>最低賃金の推移!S17/最低賃金の推移!S$16</f>
        <v>0.99796954314720809</v>
      </c>
      <c r="S17" s="17">
        <f>最低賃金の推移!T17/最低賃金の推移!T$16</f>
        <v>0.99802566633761103</v>
      </c>
      <c r="T17" s="17">
        <f>最低賃金の推移!U17/最低賃金の推移!U$16</f>
        <v>0.99901283316880551</v>
      </c>
      <c r="U17" s="17">
        <f>最低賃金の推移!V17/最低賃金の推移!V$16</f>
        <v>0.99903938520653213</v>
      </c>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row>
    <row r="18" spans="1:1021">
      <c r="A18" s="16" t="s">
        <v>28</v>
      </c>
      <c r="B18" s="17">
        <f>最低賃金の推移!C18/最低賃金の推移!C$16</f>
        <v>0.90536723163841804</v>
      </c>
      <c r="C18" s="17">
        <f>最低賃金の推移!D18/最低賃金の推移!D$16</f>
        <v>0.90536723163841804</v>
      </c>
      <c r="D18" s="17">
        <f>最低賃金の推移!E18/最低賃金の推移!E$16</f>
        <v>0.90422535211267607</v>
      </c>
      <c r="E18" s="17">
        <f>最低賃金の推移!F18/最低賃金の推移!F$16</f>
        <v>0.90336134453781514</v>
      </c>
      <c r="F18" s="17">
        <f>最低賃金の推移!G18/最低賃金の推移!G$16</f>
        <v>0.90125173852573015</v>
      </c>
      <c r="G18" s="17">
        <f>最低賃金の推移!H18/最低賃金の推移!H$16</f>
        <v>0.88903924221921515</v>
      </c>
      <c r="H18" s="17">
        <f>最低賃金の推移!I18/最低賃金の推移!I$16</f>
        <v>0.87336814621409919</v>
      </c>
      <c r="I18" s="17">
        <f>最低賃金の推移!J18/最低賃金の推移!J$16</f>
        <v>0.84576485461441209</v>
      </c>
      <c r="J18" s="17">
        <f>最低賃金の推移!K18/最低賃金の推移!K$16</f>
        <v>0.82947624847746648</v>
      </c>
      <c r="K18" s="17">
        <f>最低賃金の推移!L18/最低賃金の推移!L$16</f>
        <v>0.81600955794504182</v>
      </c>
      <c r="L18" s="17">
        <f>最低賃金の推移!M18/最低賃金の推移!M$16</f>
        <v>0.81058823529411761</v>
      </c>
      <c r="M18" s="17">
        <f>最低賃金の推移!N18/最低賃金の推移!N$16</f>
        <v>0.80667433831990798</v>
      </c>
      <c r="N18" s="17">
        <f>最低賃金の推移!O18/最低賃金の推移!O$16</f>
        <v>0.80518018018018023</v>
      </c>
      <c r="O18" s="17">
        <f>最低賃金の推移!P18/最低賃金の推移!P$16</f>
        <v>0.80595369349503854</v>
      </c>
      <c r="P18" s="17">
        <f>最低賃金の推移!Q18/最低賃金の推移!Q$16</f>
        <v>0.80793991416309008</v>
      </c>
      <c r="Q18" s="17">
        <f>最低賃金の推移!R18/最低賃金の推移!R$16</f>
        <v>0.81210855949895611</v>
      </c>
      <c r="R18" s="17">
        <f>最低賃金の推移!S18/最低賃金の推移!S$16</f>
        <v>0.81522842639593907</v>
      </c>
      <c r="S18" s="17">
        <f>最低賃金の推移!T18/最低賃金の推移!T$16</f>
        <v>0.81934846989141163</v>
      </c>
      <c r="T18" s="17">
        <f>最低賃金の推移!U18/最低賃金の推移!U$16</f>
        <v>0.82033563672260612</v>
      </c>
      <c r="U18" s="17">
        <f>最低賃金の推移!V18/最低賃金の推移!V$16</f>
        <v>0.82516810758885684</v>
      </c>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row>
    <row r="19" spans="1:1021">
      <c r="A19" s="16" t="s">
        <v>29</v>
      </c>
      <c r="B19" s="17">
        <f>最低賃金の推移!C19/最低賃金の推移!C$16</f>
        <v>0.90960451977401124</v>
      </c>
      <c r="C19" s="17">
        <f>最低賃金の推移!D19/最低賃金の推移!D$16</f>
        <v>0.90960451977401124</v>
      </c>
      <c r="D19" s="17">
        <f>最低賃金の推移!E19/最低賃金の推移!E$16</f>
        <v>0.90704225352112677</v>
      </c>
      <c r="E19" s="17">
        <f>最低賃金の推移!F19/最低賃金の推移!F$16</f>
        <v>0.90756302521008403</v>
      </c>
      <c r="F19" s="17">
        <f>最低賃金の推移!G19/最低賃金の推移!G$16</f>
        <v>0.90681502086230881</v>
      </c>
      <c r="G19" s="17">
        <f>最低賃金の推移!H19/最低賃金の推移!H$16</f>
        <v>0.9012178619756428</v>
      </c>
      <c r="H19" s="17">
        <f>最低賃金の推移!I19/最低賃金の推移!I$16</f>
        <v>0.88381201044386426</v>
      </c>
      <c r="I19" s="17">
        <f>最低賃金の推移!J19/最低賃金の推移!J$16</f>
        <v>0.8584070796460177</v>
      </c>
      <c r="J19" s="17">
        <f>最低賃金の推移!K19/最低賃金の推移!K$16</f>
        <v>0.8416565164433617</v>
      </c>
      <c r="K19" s="17">
        <f>最低賃金の推移!L19/最低賃金の推移!L$16</f>
        <v>0.82676224611708482</v>
      </c>
      <c r="L19" s="17">
        <f>最低賃金の推移!M19/最低賃金の推移!M$16</f>
        <v>0.82352941176470584</v>
      </c>
      <c r="M19" s="17">
        <f>最低賃金の推移!N19/最低賃金の推移!N$16</f>
        <v>0.8193325661680092</v>
      </c>
      <c r="N19" s="17">
        <f>最低賃金の推移!O19/最低賃金の推移!O$16</f>
        <v>0.81981981981981977</v>
      </c>
      <c r="O19" s="17">
        <f>最低賃金の推移!P19/最低賃金の推移!P$16</f>
        <v>0.82249173098125694</v>
      </c>
      <c r="P19" s="17">
        <f>最低賃金の推移!Q19/最低賃金の推移!Q$16</f>
        <v>0.82618025751072965</v>
      </c>
      <c r="Q19" s="17">
        <f>最低賃金の推移!R19/最低賃金の推移!R$16</f>
        <v>0.82985386221294366</v>
      </c>
      <c r="R19" s="17">
        <f>最低賃金の推移!S19/最低賃金の推移!S$16</f>
        <v>0.833502538071066</v>
      </c>
      <c r="S19" s="17">
        <f>最低賃金の推移!T19/最低賃金の推移!T$16</f>
        <v>0.83711747285291216</v>
      </c>
      <c r="T19" s="17">
        <f>最低賃金の推移!U19/最低賃金の推移!U$16</f>
        <v>0.83810463968410664</v>
      </c>
      <c r="U19" s="17">
        <f>最低賃金の推移!V19/最低賃金の推移!V$16</f>
        <v>0.84245917387127767</v>
      </c>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row>
    <row r="20" spans="1:1021">
      <c r="A20" s="16" t="s">
        <v>30</v>
      </c>
      <c r="B20" s="17">
        <f>最低賃金の推移!C20/最低賃金の推移!C$16</f>
        <v>0.91101694915254239</v>
      </c>
      <c r="C20" s="17">
        <f>最低賃金の推移!D20/最低賃金の推移!D$16</f>
        <v>0.91101694915254239</v>
      </c>
      <c r="D20" s="17">
        <f>最低賃金の推移!E20/最低賃金の推移!E$16</f>
        <v>0.90985915492957747</v>
      </c>
      <c r="E20" s="17">
        <f>最低賃金の推移!F20/最低賃金の推移!F$16</f>
        <v>0.90896358543417366</v>
      </c>
      <c r="F20" s="17">
        <f>最低賃金の推移!G20/最低賃金の推移!G$16</f>
        <v>0.90681502086230881</v>
      </c>
      <c r="G20" s="17">
        <f>最低賃金の推移!H20/最低賃金の推移!H$16</f>
        <v>0.89580514208389717</v>
      </c>
      <c r="H20" s="17">
        <f>最低賃金の推移!I20/最低賃金の推移!I$16</f>
        <v>0.87859007832898173</v>
      </c>
      <c r="I20" s="17">
        <f>最低賃金の推移!J20/最低賃金の推移!J$16</f>
        <v>0.85208596713021489</v>
      </c>
      <c r="J20" s="17">
        <f>最低賃金の推移!K20/最低賃金の推移!K$16</f>
        <v>0.83556638246041415</v>
      </c>
      <c r="K20" s="17">
        <f>最低賃金の推移!L20/最低賃金の推移!L$16</f>
        <v>0.82078853046594979</v>
      </c>
      <c r="L20" s="17">
        <f>最低賃金の推移!M20/最低賃金の推移!M$16</f>
        <v>0.81529411764705884</v>
      </c>
      <c r="M20" s="17">
        <f>最低賃金の推移!N20/最低賃金の推移!N$16</f>
        <v>0.810126582278481</v>
      </c>
      <c r="N20" s="17">
        <f>最低賃金の推移!O20/最低賃金の推移!O$16</f>
        <v>0.80855855855855852</v>
      </c>
      <c r="O20" s="17">
        <f>最低賃金の推移!P20/最低賃金の推移!P$16</f>
        <v>0.81036383682469681</v>
      </c>
      <c r="P20" s="17">
        <f>最低賃金の推移!Q20/最低賃金の推移!Q$16</f>
        <v>0.8122317596566524</v>
      </c>
      <c r="Q20" s="17">
        <f>最低賃金の推移!R20/最低賃金の推移!R$16</f>
        <v>0.81524008350730692</v>
      </c>
      <c r="R20" s="17">
        <f>最低賃金の推移!S20/最低賃金の推移!S$16</f>
        <v>0.81827411167512687</v>
      </c>
      <c r="S20" s="17">
        <f>最低賃金の推移!T20/最低賃金の推移!T$16</f>
        <v>0.82132280355380061</v>
      </c>
      <c r="T20" s="17">
        <f>最低賃金の推移!U20/最低賃金の推移!U$16</f>
        <v>0.82230997038499509</v>
      </c>
      <c r="U20" s="17">
        <f>最低賃金の推移!V20/最低賃金の推移!V$16</f>
        <v>0.82708933717579247</v>
      </c>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row>
    <row r="21" spans="1:1021">
      <c r="A21" s="16" t="s">
        <v>31</v>
      </c>
      <c r="B21" s="17">
        <f>最低賃金の推移!C21/最低賃金の推移!C$16</f>
        <v>0.90677966101694918</v>
      </c>
      <c r="C21" s="17">
        <f>最低賃金の推移!D21/最低賃金の推移!D$16</f>
        <v>0.90677966101694918</v>
      </c>
      <c r="D21" s="17">
        <f>最低賃金の推移!E21/最低賃金の推移!E$16</f>
        <v>0.90563380281690142</v>
      </c>
      <c r="E21" s="17">
        <f>最低賃金の推移!F21/最低賃金の推移!F$16</f>
        <v>0.90336134453781514</v>
      </c>
      <c r="F21" s="17">
        <f>最低賃金の推移!G21/最低賃金の推移!G$16</f>
        <v>0.90264255910987479</v>
      </c>
      <c r="G21" s="17">
        <f>最低賃金の推移!H21/最低賃金の推移!H$16</f>
        <v>0.89174560216508791</v>
      </c>
      <c r="H21" s="17">
        <f>最低賃金の推移!I21/最低賃金の推移!I$16</f>
        <v>0.87467362924281988</v>
      </c>
      <c r="I21" s="17">
        <f>最低賃金の推移!J21/最低賃金の推移!J$16</f>
        <v>0.8482932996207333</v>
      </c>
      <c r="J21" s="17">
        <f>最低賃金の推移!K21/最低賃金の推移!K$16</f>
        <v>0.83191230207064559</v>
      </c>
      <c r="K21" s="17">
        <f>最低賃金の推移!L21/最低賃金の推移!L$16</f>
        <v>0.81720430107526887</v>
      </c>
      <c r="L21" s="17">
        <f>最低賃金の推移!M21/最低賃金の推移!M$16</f>
        <v>0.81176470588235294</v>
      </c>
      <c r="M21" s="17">
        <f>最低賃金の推移!N21/最低賃金の推移!N$16</f>
        <v>0.80667433831990798</v>
      </c>
      <c r="N21" s="17">
        <f>最低賃金の推移!O21/最低賃金の推移!O$16</f>
        <v>0.80630630630630629</v>
      </c>
      <c r="O21" s="17">
        <f>最低賃金の推移!P21/最低賃金の推移!P$16</f>
        <v>0.80705622932745313</v>
      </c>
      <c r="P21" s="17">
        <f>最低賃金の推移!Q21/最低賃金の推移!Q$16</f>
        <v>0.80901287553648071</v>
      </c>
      <c r="Q21" s="17">
        <f>最低賃金の推移!R21/最低賃金の推移!R$16</f>
        <v>0.81210855949895611</v>
      </c>
      <c r="R21" s="17">
        <f>最低賃金の推移!S21/最低賃金の推移!S$16</f>
        <v>0.81522842639593907</v>
      </c>
      <c r="S21" s="17">
        <f>最低賃金の推移!T21/最低賃金の推移!T$16</f>
        <v>0.81836130306021715</v>
      </c>
      <c r="T21" s="17">
        <f>最低賃金の推移!U21/最低賃金の推移!U$16</f>
        <v>0.81934846989141163</v>
      </c>
      <c r="U21" s="17">
        <f>最低賃金の推移!V21/最低賃金の推移!V$16</f>
        <v>0.82420749279538907</v>
      </c>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row>
    <row r="22" spans="1:1021">
      <c r="A22" s="16" t="s">
        <v>32</v>
      </c>
      <c r="B22" s="17">
        <f>最低賃金の推移!C22/最低賃金の推移!C$16</f>
        <v>0.91384180790960456</v>
      </c>
      <c r="C22" s="17">
        <f>最低賃金の推移!D22/最低賃金の推移!D$16</f>
        <v>0.91384180790960456</v>
      </c>
      <c r="D22" s="17">
        <f>最低賃金の推移!E22/最低賃金の推移!E$16</f>
        <v>0.91267605633802817</v>
      </c>
      <c r="E22" s="17">
        <f>最低賃金の推移!F22/最低賃金の推移!F$16</f>
        <v>0.91176470588235292</v>
      </c>
      <c r="F22" s="17">
        <f>最低賃金の推移!G22/最低賃金の推移!G$16</f>
        <v>0.91098748261474272</v>
      </c>
      <c r="G22" s="17">
        <f>最低賃金の推移!H22/最低賃金の推移!H$16</f>
        <v>0.89986468200270631</v>
      </c>
      <c r="H22" s="17">
        <f>最低賃金の推移!I22/最低賃金の推移!I$16</f>
        <v>0.88250652741514357</v>
      </c>
      <c r="I22" s="17">
        <f>最低賃金の推移!J22/最低賃金の推移!J$16</f>
        <v>0.8558786346396966</v>
      </c>
      <c r="J22" s="17">
        <f>最低賃金の推移!K22/最低賃金の推移!K$16</f>
        <v>0.8392204628501827</v>
      </c>
      <c r="K22" s="17">
        <f>最低賃金の推移!L22/最低賃金の推移!L$16</f>
        <v>0.82437275985663083</v>
      </c>
      <c r="L22" s="17">
        <f>最低賃金の推移!M22/最低賃金の推移!M$16</f>
        <v>0.81764705882352939</v>
      </c>
      <c r="M22" s="17">
        <f>最低賃金の推移!N22/最低賃金の推移!N$16</f>
        <v>0.81242807825086305</v>
      </c>
      <c r="N22" s="17">
        <f>最低賃金の推移!O22/最低賃金の推移!O$16</f>
        <v>0.81193693693693691</v>
      </c>
      <c r="O22" s="17">
        <f>最低賃金の推移!P22/最低賃金の推移!P$16</f>
        <v>0.8125689084895259</v>
      </c>
      <c r="P22" s="17">
        <f>最低賃金の推移!Q22/最低賃金の推移!Q$16</f>
        <v>0.81437768240343344</v>
      </c>
      <c r="Q22" s="17">
        <f>最低賃金の推移!R22/最低賃金の推移!R$16</f>
        <v>0.81837160751565763</v>
      </c>
      <c r="R22" s="17">
        <f>最低賃金の推移!S22/最低賃金の推移!S$16</f>
        <v>0.82233502538071068</v>
      </c>
      <c r="S22" s="17">
        <f>最低賃金の推移!T22/最低賃金の推移!T$16</f>
        <v>0.82625863770977293</v>
      </c>
      <c r="T22" s="17">
        <f>最低賃金の推移!U22/最低賃金の推移!U$16</f>
        <v>0.82724580454096741</v>
      </c>
      <c r="U22" s="17">
        <f>最低賃金の推移!V22/最低賃金の推移!V$16</f>
        <v>0.83189241114313162</v>
      </c>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c r="YM22" s="17"/>
      <c r="YN22" s="17"/>
      <c r="YO22" s="17"/>
      <c r="YP22" s="17"/>
      <c r="YQ22" s="17"/>
      <c r="YR22" s="17"/>
      <c r="YS22" s="17"/>
      <c r="YT22" s="17"/>
      <c r="YU22" s="17"/>
      <c r="YV22" s="17"/>
      <c r="YW22" s="17"/>
      <c r="YX22" s="17"/>
      <c r="YY22" s="17"/>
      <c r="YZ22" s="17"/>
      <c r="ZA22" s="17"/>
      <c r="ZB22" s="17"/>
      <c r="ZC22" s="17"/>
      <c r="ZD22" s="17"/>
      <c r="ZE22" s="17"/>
      <c r="ZF22" s="17"/>
      <c r="ZG22" s="17"/>
      <c r="ZH22" s="17"/>
      <c r="ZI22" s="17"/>
      <c r="ZJ22" s="17"/>
      <c r="ZK22" s="17"/>
      <c r="ZL22" s="17"/>
      <c r="ZM22" s="17"/>
      <c r="ZN22" s="17"/>
      <c r="ZO22" s="17"/>
      <c r="ZP22" s="17"/>
      <c r="ZQ22" s="17"/>
      <c r="ZR22" s="17"/>
      <c r="ZS22" s="17"/>
      <c r="ZT22" s="17"/>
      <c r="ZU22" s="17"/>
      <c r="ZV22" s="17"/>
      <c r="ZW22" s="17"/>
      <c r="ZX22" s="17"/>
      <c r="ZY22" s="17"/>
      <c r="ZZ22" s="17"/>
      <c r="AAA22" s="17"/>
      <c r="AAB22" s="17"/>
      <c r="AAC22" s="17"/>
      <c r="AAD22" s="17"/>
      <c r="AAE22" s="17"/>
      <c r="AAF22" s="17"/>
      <c r="AAG22" s="17"/>
      <c r="AAH22" s="17"/>
      <c r="AAI22" s="17"/>
      <c r="AAJ22" s="17"/>
      <c r="AAK22" s="17"/>
      <c r="AAL22" s="17"/>
      <c r="AAM22" s="17"/>
      <c r="AAN22" s="17"/>
      <c r="AAO22" s="17"/>
      <c r="AAP22" s="17"/>
      <c r="AAQ22" s="17"/>
      <c r="AAR22" s="17"/>
      <c r="AAS22" s="17"/>
      <c r="AAT22" s="17"/>
      <c r="AAU22" s="17"/>
      <c r="AAV22" s="17"/>
      <c r="AAW22" s="17"/>
      <c r="AAX22" s="17"/>
      <c r="AAY22" s="17"/>
      <c r="AAZ22" s="17"/>
      <c r="ABA22" s="17"/>
      <c r="ABB22" s="17"/>
      <c r="ABC22" s="17"/>
      <c r="ABD22" s="17"/>
      <c r="ABE22" s="17"/>
      <c r="ABF22" s="17"/>
      <c r="ABG22" s="17"/>
      <c r="ABH22" s="17"/>
      <c r="ABI22" s="17"/>
      <c r="ABJ22" s="17"/>
      <c r="ABK22" s="17"/>
      <c r="ABL22" s="17"/>
      <c r="ABM22" s="17"/>
      <c r="ABN22" s="17"/>
      <c r="ABO22" s="17"/>
      <c r="ABP22" s="17"/>
      <c r="ABQ22" s="17"/>
      <c r="ABR22" s="17"/>
      <c r="ABS22" s="17"/>
      <c r="ABT22" s="17"/>
      <c r="ABU22" s="17"/>
      <c r="ABV22" s="17"/>
      <c r="ABW22" s="17"/>
      <c r="ABX22" s="17"/>
      <c r="ABY22" s="17"/>
      <c r="ABZ22" s="17"/>
      <c r="ACA22" s="17"/>
      <c r="ACB22" s="17"/>
      <c r="ACC22" s="17"/>
      <c r="ACD22" s="17"/>
      <c r="ACE22" s="17"/>
      <c r="ACF22" s="17"/>
      <c r="ACG22" s="17"/>
      <c r="ACH22" s="17"/>
      <c r="ACI22" s="17"/>
      <c r="ACJ22" s="17"/>
      <c r="ACK22" s="17"/>
      <c r="ACL22" s="17"/>
      <c r="ACM22" s="17"/>
      <c r="ACN22" s="17"/>
      <c r="ACO22" s="17"/>
      <c r="ACP22" s="17"/>
      <c r="ACQ22" s="17"/>
      <c r="ACR22" s="17"/>
      <c r="ACS22" s="17"/>
      <c r="ACT22" s="17"/>
      <c r="ACU22" s="17"/>
      <c r="ACV22" s="17"/>
      <c r="ACW22" s="17"/>
      <c r="ACX22" s="17"/>
      <c r="ACY22" s="17"/>
      <c r="ACZ22" s="17"/>
      <c r="ADA22" s="17"/>
      <c r="ADB22" s="17"/>
      <c r="ADC22" s="17"/>
      <c r="ADD22" s="17"/>
      <c r="ADE22" s="17"/>
      <c r="ADF22" s="17"/>
      <c r="ADG22" s="17"/>
      <c r="ADH22" s="17"/>
      <c r="ADI22" s="17"/>
      <c r="ADJ22" s="17"/>
      <c r="ADK22" s="17"/>
      <c r="ADL22" s="17"/>
      <c r="ADM22" s="17"/>
      <c r="ADN22" s="17"/>
      <c r="ADO22" s="17"/>
      <c r="ADP22" s="17"/>
      <c r="ADQ22" s="17"/>
      <c r="ADR22" s="17"/>
      <c r="ADS22" s="17"/>
      <c r="ADT22" s="17"/>
      <c r="ADU22" s="17"/>
      <c r="ADV22" s="17"/>
      <c r="ADW22" s="17"/>
      <c r="ADX22" s="17"/>
      <c r="ADY22" s="17"/>
      <c r="ADZ22" s="17"/>
      <c r="AEA22" s="17"/>
      <c r="AEB22" s="17"/>
      <c r="AEC22" s="17"/>
      <c r="AED22" s="17"/>
      <c r="AEE22" s="17"/>
      <c r="AEF22" s="17"/>
      <c r="AEG22" s="17"/>
      <c r="AEH22" s="17"/>
      <c r="AEI22" s="17"/>
      <c r="AEJ22" s="17"/>
      <c r="AEK22" s="17"/>
      <c r="AEL22" s="17"/>
      <c r="AEM22" s="17"/>
      <c r="AEN22" s="17"/>
      <c r="AEO22" s="17"/>
      <c r="AEP22" s="17"/>
      <c r="AEQ22" s="17"/>
      <c r="AER22" s="17"/>
      <c r="AES22" s="17"/>
      <c r="AET22" s="17"/>
      <c r="AEU22" s="17"/>
      <c r="AEV22" s="17"/>
      <c r="AEW22" s="17"/>
      <c r="AEX22" s="17"/>
      <c r="AEY22" s="17"/>
      <c r="AEZ22" s="17"/>
      <c r="AFA22" s="17"/>
      <c r="AFB22" s="17"/>
      <c r="AFC22" s="17"/>
      <c r="AFD22" s="17"/>
      <c r="AFE22" s="17"/>
      <c r="AFF22" s="17"/>
      <c r="AFG22" s="17"/>
      <c r="AFH22" s="17"/>
      <c r="AFI22" s="17"/>
      <c r="AFJ22" s="17"/>
      <c r="AFK22" s="17"/>
      <c r="AFL22" s="17"/>
      <c r="AFM22" s="17"/>
      <c r="AFN22" s="17"/>
      <c r="AFO22" s="17"/>
      <c r="AFP22" s="17"/>
      <c r="AFQ22" s="17"/>
      <c r="AFR22" s="17"/>
      <c r="AFS22" s="17"/>
      <c r="AFT22" s="17"/>
      <c r="AFU22" s="17"/>
      <c r="AFV22" s="17"/>
      <c r="AFW22" s="17"/>
      <c r="AFX22" s="17"/>
      <c r="AFY22" s="17"/>
      <c r="AFZ22" s="17"/>
      <c r="AGA22" s="17"/>
      <c r="AGB22" s="17"/>
      <c r="AGC22" s="17"/>
      <c r="AGD22" s="17"/>
      <c r="AGE22" s="17"/>
      <c r="AGF22" s="17"/>
      <c r="AGG22" s="17"/>
      <c r="AGH22" s="17"/>
      <c r="AGI22" s="17"/>
      <c r="AGJ22" s="17"/>
      <c r="AGK22" s="17"/>
      <c r="AGL22" s="17"/>
      <c r="AGM22" s="17"/>
      <c r="AGN22" s="17"/>
      <c r="AGO22" s="17"/>
      <c r="AGP22" s="17"/>
      <c r="AGQ22" s="17"/>
      <c r="AGR22" s="17"/>
      <c r="AGS22" s="17"/>
      <c r="AGT22" s="17"/>
      <c r="AGU22" s="17"/>
      <c r="AGV22" s="17"/>
      <c r="AGW22" s="17"/>
      <c r="AGX22" s="17"/>
      <c r="AGY22" s="17"/>
      <c r="AGZ22" s="17"/>
      <c r="AHA22" s="17"/>
      <c r="AHB22" s="17"/>
      <c r="AHC22" s="17"/>
      <c r="AHD22" s="17"/>
      <c r="AHE22" s="17"/>
      <c r="AHF22" s="17"/>
      <c r="AHG22" s="17"/>
      <c r="AHH22" s="17"/>
      <c r="AHI22" s="17"/>
      <c r="AHJ22" s="17"/>
      <c r="AHK22" s="17"/>
      <c r="AHL22" s="17"/>
      <c r="AHM22" s="17"/>
      <c r="AHN22" s="17"/>
      <c r="AHO22" s="17"/>
      <c r="AHP22" s="17"/>
      <c r="AHQ22" s="17"/>
      <c r="AHR22" s="17"/>
      <c r="AHS22" s="17"/>
      <c r="AHT22" s="17"/>
      <c r="AHU22" s="17"/>
      <c r="AHV22" s="17"/>
      <c r="AHW22" s="17"/>
      <c r="AHX22" s="17"/>
      <c r="AHY22" s="17"/>
      <c r="AHZ22" s="17"/>
      <c r="AIA22" s="17"/>
      <c r="AIB22" s="17"/>
      <c r="AIC22" s="17"/>
      <c r="AID22" s="17"/>
      <c r="AIE22" s="17"/>
      <c r="AIF22" s="17"/>
      <c r="AIG22" s="17"/>
      <c r="AIH22" s="17"/>
      <c r="AII22" s="17"/>
      <c r="AIJ22" s="17"/>
      <c r="AIK22" s="17"/>
      <c r="AIL22" s="17"/>
      <c r="AIM22" s="17"/>
      <c r="AIN22" s="17"/>
      <c r="AIO22" s="17"/>
      <c r="AIP22" s="17"/>
      <c r="AIQ22" s="17"/>
      <c r="AIR22" s="17"/>
      <c r="AIS22" s="17"/>
      <c r="AIT22" s="17"/>
      <c r="AIU22" s="17"/>
      <c r="AIV22" s="17"/>
      <c r="AIW22" s="17"/>
      <c r="AIX22" s="17"/>
      <c r="AIY22" s="17"/>
      <c r="AIZ22" s="17"/>
      <c r="AJA22" s="17"/>
      <c r="AJB22" s="17"/>
      <c r="AJC22" s="17"/>
      <c r="AJD22" s="17"/>
      <c r="AJE22" s="17"/>
      <c r="AJF22" s="17"/>
      <c r="AJG22" s="17"/>
      <c r="AJH22" s="17"/>
      <c r="AJI22" s="17"/>
      <c r="AJJ22" s="17"/>
      <c r="AJK22" s="17"/>
      <c r="AJL22" s="17"/>
      <c r="AJM22" s="17"/>
      <c r="AJN22" s="17"/>
      <c r="AJO22" s="17"/>
      <c r="AJP22" s="17"/>
      <c r="AJQ22" s="17"/>
      <c r="AJR22" s="17"/>
      <c r="AJS22" s="17"/>
      <c r="AJT22" s="17"/>
      <c r="AJU22" s="17"/>
      <c r="AJV22" s="17"/>
      <c r="AJW22" s="17"/>
      <c r="AJX22" s="17"/>
      <c r="AJY22" s="17"/>
      <c r="AJZ22" s="17"/>
      <c r="AKA22" s="17"/>
      <c r="AKB22" s="17"/>
      <c r="AKC22" s="17"/>
      <c r="AKD22" s="17"/>
      <c r="AKE22" s="17"/>
      <c r="AKF22" s="17"/>
      <c r="AKG22" s="17"/>
      <c r="AKH22" s="17"/>
      <c r="AKI22" s="17"/>
      <c r="AKJ22" s="17"/>
      <c r="AKK22" s="17"/>
      <c r="AKL22" s="17"/>
      <c r="AKM22" s="17"/>
      <c r="AKN22" s="17"/>
      <c r="AKO22" s="17"/>
      <c r="AKP22" s="17"/>
      <c r="AKQ22" s="17"/>
      <c r="AKR22" s="17"/>
      <c r="AKS22" s="17"/>
      <c r="AKT22" s="17"/>
      <c r="AKU22" s="17"/>
      <c r="AKV22" s="17"/>
      <c r="AKW22" s="17"/>
      <c r="AKX22" s="17"/>
      <c r="AKY22" s="17"/>
      <c r="AKZ22" s="17"/>
      <c r="ALA22" s="17"/>
      <c r="ALB22" s="17"/>
      <c r="ALC22" s="17"/>
      <c r="ALD22" s="17"/>
      <c r="ALE22" s="17"/>
      <c r="ALF22" s="17"/>
      <c r="ALG22" s="17"/>
      <c r="ALH22" s="17"/>
      <c r="ALI22" s="17"/>
      <c r="ALJ22" s="17"/>
      <c r="ALK22" s="17"/>
      <c r="ALL22" s="17"/>
      <c r="ALM22" s="17"/>
      <c r="ALN22" s="17"/>
      <c r="ALO22" s="17"/>
      <c r="ALP22" s="17"/>
      <c r="ALQ22" s="17"/>
      <c r="ALR22" s="17"/>
      <c r="ALS22" s="17"/>
      <c r="ALT22" s="17"/>
      <c r="ALU22" s="17"/>
      <c r="ALV22" s="17"/>
      <c r="ALW22" s="17"/>
      <c r="ALX22" s="17"/>
      <c r="ALY22" s="17"/>
      <c r="ALZ22" s="17"/>
      <c r="AMA22" s="17"/>
      <c r="AMB22" s="17"/>
      <c r="AMC22" s="17"/>
      <c r="AMD22" s="17"/>
      <c r="AME22" s="17"/>
      <c r="AMF22" s="17"/>
      <c r="AMG22" s="17"/>
    </row>
    <row r="23" spans="1:1021">
      <c r="A23" s="16" t="s">
        <v>33</v>
      </c>
      <c r="B23" s="17">
        <f>最低賃金の推移!C23/最低賃金の推移!C$16</f>
        <v>0.91242937853107342</v>
      </c>
      <c r="C23" s="17">
        <f>最低賃金の推移!D23/最低賃金の推移!D$16</f>
        <v>0.91242937853107342</v>
      </c>
      <c r="D23" s="17">
        <f>最低賃金の推移!E23/最低賃金の推移!E$16</f>
        <v>0.91126760563380282</v>
      </c>
      <c r="E23" s="17">
        <f>最低賃金の推移!F23/最低賃金の推移!F$16</f>
        <v>0.91036414565826329</v>
      </c>
      <c r="F23" s="17">
        <f>最低賃金の推移!G23/最低賃金の推移!G$16</f>
        <v>0.91098748261474272</v>
      </c>
      <c r="G23" s="17">
        <f>最低賃金の推移!H23/最低賃金の推移!H$16</f>
        <v>0.90527740189445194</v>
      </c>
      <c r="H23" s="17">
        <f>最低賃金の推移!I23/最低賃金の推移!I$16</f>
        <v>0.8877284595300261</v>
      </c>
      <c r="I23" s="17">
        <f>最低賃金の推移!J23/最低賃金の推移!J$16</f>
        <v>0.8609355246523388</v>
      </c>
      <c r="J23" s="17">
        <f>最低賃金の推移!K23/最低賃金の推移!K$16</f>
        <v>0.84409257003654081</v>
      </c>
      <c r="K23" s="17">
        <f>最低賃金の推移!L23/最低賃金の推移!L$16</f>
        <v>0.82915173237753881</v>
      </c>
      <c r="L23" s="17">
        <f>最低賃金の推移!M23/最低賃金の推移!M$16</f>
        <v>0.82352941176470584</v>
      </c>
      <c r="M23" s="17">
        <f>最低賃金の推移!N23/最低賃金の推移!N$16</f>
        <v>0.82048331415420028</v>
      </c>
      <c r="N23" s="17">
        <f>最低賃金の推移!O23/最低賃金の推移!O$16</f>
        <v>0.81981981981981977</v>
      </c>
      <c r="O23" s="17">
        <f>最低賃金の推移!P23/最低賃金の推移!P$16</f>
        <v>0.82249173098125694</v>
      </c>
      <c r="P23" s="17">
        <f>最低賃金の推移!Q23/最低賃金の推移!Q$16</f>
        <v>0.82618025751072965</v>
      </c>
      <c r="Q23" s="17">
        <f>最低賃金の推移!R23/最低賃金の推移!R$16</f>
        <v>0.82985386221294366</v>
      </c>
      <c r="R23" s="17">
        <f>最低賃金の推移!S23/最低賃金の推移!S$16</f>
        <v>0.833502538071066</v>
      </c>
      <c r="S23" s="17">
        <f>最低賃金の推移!T23/最低賃金の推移!T$16</f>
        <v>0.83711747285291216</v>
      </c>
      <c r="T23" s="17">
        <f>最低賃金の推移!U23/最低賃金の推移!U$16</f>
        <v>0.83810463968410664</v>
      </c>
      <c r="U23" s="17">
        <f>最低賃金の推移!V23/最低賃金の推移!V$16</f>
        <v>0.84245917387127767</v>
      </c>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c r="YM23" s="17"/>
      <c r="YN23" s="17"/>
      <c r="YO23" s="17"/>
      <c r="YP23" s="17"/>
      <c r="YQ23" s="17"/>
      <c r="YR23" s="17"/>
      <c r="YS23" s="17"/>
      <c r="YT23" s="17"/>
      <c r="YU23" s="17"/>
      <c r="YV23" s="17"/>
      <c r="YW23" s="17"/>
      <c r="YX23" s="17"/>
      <c r="YY23" s="17"/>
      <c r="YZ23" s="17"/>
      <c r="ZA23" s="17"/>
      <c r="ZB23" s="17"/>
      <c r="ZC23" s="17"/>
      <c r="ZD23" s="17"/>
      <c r="ZE23" s="17"/>
      <c r="ZF23" s="17"/>
      <c r="ZG23" s="17"/>
      <c r="ZH23" s="17"/>
      <c r="ZI23" s="17"/>
      <c r="ZJ23" s="17"/>
      <c r="ZK23" s="17"/>
      <c r="ZL23" s="17"/>
      <c r="ZM23" s="17"/>
      <c r="ZN23" s="17"/>
      <c r="ZO23" s="17"/>
      <c r="ZP23" s="17"/>
      <c r="ZQ23" s="17"/>
      <c r="ZR23" s="17"/>
      <c r="ZS23" s="17"/>
      <c r="ZT23" s="17"/>
      <c r="ZU23" s="17"/>
      <c r="ZV23" s="17"/>
      <c r="ZW23" s="17"/>
      <c r="ZX23" s="17"/>
      <c r="ZY23" s="17"/>
      <c r="ZZ23" s="17"/>
      <c r="AAA23" s="17"/>
      <c r="AAB23" s="17"/>
      <c r="AAC23" s="17"/>
      <c r="AAD23" s="17"/>
      <c r="AAE23" s="17"/>
      <c r="AAF23" s="17"/>
      <c r="AAG23" s="17"/>
      <c r="AAH23" s="17"/>
      <c r="AAI23" s="17"/>
      <c r="AAJ23" s="17"/>
      <c r="AAK23" s="17"/>
      <c r="AAL23" s="17"/>
      <c r="AAM23" s="17"/>
      <c r="AAN23" s="17"/>
      <c r="AAO23" s="17"/>
      <c r="AAP23" s="17"/>
      <c r="AAQ23" s="17"/>
      <c r="AAR23" s="17"/>
      <c r="AAS23" s="17"/>
      <c r="AAT23" s="17"/>
      <c r="AAU23" s="17"/>
      <c r="AAV23" s="17"/>
      <c r="AAW23" s="17"/>
      <c r="AAX23" s="17"/>
      <c r="AAY23" s="17"/>
      <c r="AAZ23" s="17"/>
      <c r="ABA23" s="17"/>
      <c r="ABB23" s="17"/>
      <c r="ABC23" s="17"/>
      <c r="ABD23" s="17"/>
      <c r="ABE23" s="17"/>
      <c r="ABF23" s="17"/>
      <c r="ABG23" s="17"/>
      <c r="ABH23" s="17"/>
      <c r="ABI23" s="17"/>
      <c r="ABJ23" s="17"/>
      <c r="ABK23" s="17"/>
      <c r="ABL23" s="17"/>
      <c r="ABM23" s="17"/>
      <c r="ABN23" s="17"/>
      <c r="ABO23" s="17"/>
      <c r="ABP23" s="17"/>
      <c r="ABQ23" s="17"/>
      <c r="ABR23" s="17"/>
      <c r="ABS23" s="17"/>
      <c r="ABT23" s="17"/>
      <c r="ABU23" s="17"/>
      <c r="ABV23" s="17"/>
      <c r="ABW23" s="17"/>
      <c r="ABX23" s="17"/>
      <c r="ABY23" s="17"/>
      <c r="ABZ23" s="17"/>
      <c r="ACA23" s="17"/>
      <c r="ACB23" s="17"/>
      <c r="ACC23" s="17"/>
      <c r="ACD23" s="17"/>
      <c r="ACE23" s="17"/>
      <c r="ACF23" s="17"/>
      <c r="ACG23" s="17"/>
      <c r="ACH23" s="17"/>
      <c r="ACI23" s="17"/>
      <c r="ACJ23" s="17"/>
      <c r="ACK23" s="17"/>
      <c r="ACL23" s="17"/>
      <c r="ACM23" s="17"/>
      <c r="ACN23" s="17"/>
      <c r="ACO23" s="17"/>
      <c r="ACP23" s="17"/>
      <c r="ACQ23" s="17"/>
      <c r="ACR23" s="17"/>
      <c r="ACS23" s="17"/>
      <c r="ACT23" s="17"/>
      <c r="ACU23" s="17"/>
      <c r="ACV23" s="17"/>
      <c r="ACW23" s="17"/>
      <c r="ACX23" s="17"/>
      <c r="ACY23" s="17"/>
      <c r="ACZ23" s="17"/>
      <c r="ADA23" s="17"/>
      <c r="ADB23" s="17"/>
      <c r="ADC23" s="17"/>
      <c r="ADD23" s="17"/>
      <c r="ADE23" s="17"/>
      <c r="ADF23" s="17"/>
      <c r="ADG23" s="17"/>
      <c r="ADH23" s="17"/>
      <c r="ADI23" s="17"/>
      <c r="ADJ23" s="17"/>
      <c r="ADK23" s="17"/>
      <c r="ADL23" s="17"/>
      <c r="ADM23" s="17"/>
      <c r="ADN23" s="17"/>
      <c r="ADO23" s="17"/>
      <c r="ADP23" s="17"/>
      <c r="ADQ23" s="17"/>
      <c r="ADR23" s="17"/>
      <c r="ADS23" s="17"/>
      <c r="ADT23" s="17"/>
      <c r="ADU23" s="17"/>
      <c r="ADV23" s="17"/>
      <c r="ADW23" s="17"/>
      <c r="ADX23" s="17"/>
      <c r="ADY23" s="17"/>
      <c r="ADZ23" s="17"/>
      <c r="AEA23" s="17"/>
      <c r="AEB23" s="17"/>
      <c r="AEC23" s="17"/>
      <c r="AED23" s="17"/>
      <c r="AEE23" s="17"/>
      <c r="AEF23" s="17"/>
      <c r="AEG23" s="17"/>
      <c r="AEH23" s="17"/>
      <c r="AEI23" s="17"/>
      <c r="AEJ23" s="17"/>
      <c r="AEK23" s="17"/>
      <c r="AEL23" s="17"/>
      <c r="AEM23" s="17"/>
      <c r="AEN23" s="17"/>
      <c r="AEO23" s="17"/>
      <c r="AEP23" s="17"/>
      <c r="AEQ23" s="17"/>
      <c r="AER23" s="17"/>
      <c r="AES23" s="17"/>
      <c r="AET23" s="17"/>
      <c r="AEU23" s="17"/>
      <c r="AEV23" s="17"/>
      <c r="AEW23" s="17"/>
      <c r="AEX23" s="17"/>
      <c r="AEY23" s="17"/>
      <c r="AEZ23" s="17"/>
      <c r="AFA23" s="17"/>
      <c r="AFB23" s="17"/>
      <c r="AFC23" s="17"/>
      <c r="AFD23" s="17"/>
      <c r="AFE23" s="17"/>
      <c r="AFF23" s="17"/>
      <c r="AFG23" s="17"/>
      <c r="AFH23" s="17"/>
      <c r="AFI23" s="17"/>
      <c r="AFJ23" s="17"/>
      <c r="AFK23" s="17"/>
      <c r="AFL23" s="17"/>
      <c r="AFM23" s="17"/>
      <c r="AFN23" s="17"/>
      <c r="AFO23" s="17"/>
      <c r="AFP23" s="17"/>
      <c r="AFQ23" s="17"/>
      <c r="AFR23" s="17"/>
      <c r="AFS23" s="17"/>
      <c r="AFT23" s="17"/>
      <c r="AFU23" s="17"/>
      <c r="AFV23" s="17"/>
      <c r="AFW23" s="17"/>
      <c r="AFX23" s="17"/>
      <c r="AFY23" s="17"/>
      <c r="AFZ23" s="17"/>
      <c r="AGA23" s="17"/>
      <c r="AGB23" s="17"/>
      <c r="AGC23" s="17"/>
      <c r="AGD23" s="17"/>
      <c r="AGE23" s="17"/>
      <c r="AGF23" s="17"/>
      <c r="AGG23" s="17"/>
      <c r="AGH23" s="17"/>
      <c r="AGI23" s="17"/>
      <c r="AGJ23" s="17"/>
      <c r="AGK23" s="17"/>
      <c r="AGL23" s="17"/>
      <c r="AGM23" s="17"/>
      <c r="AGN23" s="17"/>
      <c r="AGO23" s="17"/>
      <c r="AGP23" s="17"/>
      <c r="AGQ23" s="17"/>
      <c r="AGR23" s="17"/>
      <c r="AGS23" s="17"/>
      <c r="AGT23" s="17"/>
      <c r="AGU23" s="17"/>
      <c r="AGV23" s="17"/>
      <c r="AGW23" s="17"/>
      <c r="AGX23" s="17"/>
      <c r="AGY23" s="17"/>
      <c r="AGZ23" s="17"/>
      <c r="AHA23" s="17"/>
      <c r="AHB23" s="17"/>
      <c r="AHC23" s="17"/>
      <c r="AHD23" s="17"/>
      <c r="AHE23" s="17"/>
      <c r="AHF23" s="17"/>
      <c r="AHG23" s="17"/>
      <c r="AHH23" s="17"/>
      <c r="AHI23" s="17"/>
      <c r="AHJ23" s="17"/>
      <c r="AHK23" s="17"/>
      <c r="AHL23" s="17"/>
      <c r="AHM23" s="17"/>
      <c r="AHN23" s="17"/>
      <c r="AHO23" s="17"/>
      <c r="AHP23" s="17"/>
      <c r="AHQ23" s="17"/>
      <c r="AHR23" s="17"/>
      <c r="AHS23" s="17"/>
      <c r="AHT23" s="17"/>
      <c r="AHU23" s="17"/>
      <c r="AHV23" s="17"/>
      <c r="AHW23" s="17"/>
      <c r="AHX23" s="17"/>
      <c r="AHY23" s="17"/>
      <c r="AHZ23" s="17"/>
      <c r="AIA23" s="17"/>
      <c r="AIB23" s="17"/>
      <c r="AIC23" s="17"/>
      <c r="AID23" s="17"/>
      <c r="AIE23" s="17"/>
      <c r="AIF23" s="17"/>
      <c r="AIG23" s="17"/>
      <c r="AIH23" s="17"/>
      <c r="AII23" s="17"/>
      <c r="AIJ23" s="17"/>
      <c r="AIK23" s="17"/>
      <c r="AIL23" s="17"/>
      <c r="AIM23" s="17"/>
      <c r="AIN23" s="17"/>
      <c r="AIO23" s="17"/>
      <c r="AIP23" s="17"/>
      <c r="AIQ23" s="17"/>
      <c r="AIR23" s="17"/>
      <c r="AIS23" s="17"/>
      <c r="AIT23" s="17"/>
      <c r="AIU23" s="17"/>
      <c r="AIV23" s="17"/>
      <c r="AIW23" s="17"/>
      <c r="AIX23" s="17"/>
      <c r="AIY23" s="17"/>
      <c r="AIZ23" s="17"/>
      <c r="AJA23" s="17"/>
      <c r="AJB23" s="17"/>
      <c r="AJC23" s="17"/>
      <c r="AJD23" s="17"/>
      <c r="AJE23" s="17"/>
      <c r="AJF23" s="17"/>
      <c r="AJG23" s="17"/>
      <c r="AJH23" s="17"/>
      <c r="AJI23" s="17"/>
      <c r="AJJ23" s="17"/>
      <c r="AJK23" s="17"/>
      <c r="AJL23" s="17"/>
      <c r="AJM23" s="17"/>
      <c r="AJN23" s="17"/>
      <c r="AJO23" s="17"/>
      <c r="AJP23" s="17"/>
      <c r="AJQ23" s="17"/>
      <c r="AJR23" s="17"/>
      <c r="AJS23" s="17"/>
      <c r="AJT23" s="17"/>
      <c r="AJU23" s="17"/>
      <c r="AJV23" s="17"/>
      <c r="AJW23" s="17"/>
      <c r="AJX23" s="17"/>
      <c r="AJY23" s="17"/>
      <c r="AJZ23" s="17"/>
      <c r="AKA23" s="17"/>
      <c r="AKB23" s="17"/>
      <c r="AKC23" s="17"/>
      <c r="AKD23" s="17"/>
      <c r="AKE23" s="17"/>
      <c r="AKF23" s="17"/>
      <c r="AKG23" s="17"/>
      <c r="AKH23" s="17"/>
      <c r="AKI23" s="17"/>
      <c r="AKJ23" s="17"/>
      <c r="AKK23" s="17"/>
      <c r="AKL23" s="17"/>
      <c r="AKM23" s="17"/>
      <c r="AKN23" s="17"/>
      <c r="AKO23" s="17"/>
      <c r="AKP23" s="17"/>
      <c r="AKQ23" s="17"/>
      <c r="AKR23" s="17"/>
      <c r="AKS23" s="17"/>
      <c r="AKT23" s="17"/>
      <c r="AKU23" s="17"/>
      <c r="AKV23" s="17"/>
      <c r="AKW23" s="17"/>
      <c r="AKX23" s="17"/>
      <c r="AKY23" s="17"/>
      <c r="AKZ23" s="17"/>
      <c r="ALA23" s="17"/>
      <c r="ALB23" s="17"/>
      <c r="ALC23" s="17"/>
      <c r="ALD23" s="17"/>
      <c r="ALE23" s="17"/>
      <c r="ALF23" s="17"/>
      <c r="ALG23" s="17"/>
      <c r="ALH23" s="17"/>
      <c r="ALI23" s="17"/>
      <c r="ALJ23" s="17"/>
      <c r="ALK23" s="17"/>
      <c r="ALL23" s="17"/>
      <c r="ALM23" s="17"/>
      <c r="ALN23" s="17"/>
      <c r="ALO23" s="17"/>
      <c r="ALP23" s="17"/>
      <c r="ALQ23" s="17"/>
      <c r="ALR23" s="17"/>
      <c r="ALS23" s="17"/>
      <c r="ALT23" s="17"/>
      <c r="ALU23" s="17"/>
      <c r="ALV23" s="17"/>
      <c r="ALW23" s="17"/>
      <c r="ALX23" s="17"/>
      <c r="ALY23" s="17"/>
      <c r="ALZ23" s="17"/>
      <c r="AMA23" s="17"/>
      <c r="AMB23" s="17"/>
      <c r="AMC23" s="17"/>
      <c r="AMD23" s="17"/>
      <c r="AME23" s="17"/>
      <c r="AMF23" s="17"/>
      <c r="AMG23" s="17"/>
    </row>
    <row r="24" spans="1:1021">
      <c r="A24" s="16" t="s">
        <v>34</v>
      </c>
      <c r="B24" s="17">
        <f>最低賃金の推移!C24/最低賃金の推移!C$16</f>
        <v>0.94350282485875703</v>
      </c>
      <c r="C24" s="17">
        <f>最低賃金の推移!D24/最低賃金の推移!D$16</f>
        <v>0.94350282485875703</v>
      </c>
      <c r="D24" s="17">
        <f>最低賃金の推移!E24/最低賃金の推移!E$16</f>
        <v>0.94225352112676053</v>
      </c>
      <c r="E24" s="17">
        <f>最低賃金の推移!F24/最低賃金の推移!F$16</f>
        <v>0.93977591036414565</v>
      </c>
      <c r="F24" s="17">
        <f>最低賃金の推移!G24/最低賃金の推移!G$16</f>
        <v>0.93880389429763555</v>
      </c>
      <c r="G24" s="17">
        <f>最低賃金の推移!H24/最低賃金の推移!H$16</f>
        <v>0.92692828146143436</v>
      </c>
      <c r="H24" s="17">
        <f>最低賃金の推移!I24/最低賃金の推移!I$16</f>
        <v>0.90861618798955612</v>
      </c>
      <c r="I24" s="17">
        <f>最低賃金の推移!J24/最低賃金の推移!J$16</f>
        <v>0.87989886219974711</v>
      </c>
      <c r="J24" s="17">
        <f>最低賃金の推移!K24/最低賃金の推移!K$16</f>
        <v>0.85992691839220459</v>
      </c>
      <c r="K24" s="17">
        <f>最低賃金の推移!L24/最低賃金の推移!L$16</f>
        <v>0.8446833930704899</v>
      </c>
      <c r="L24" s="17">
        <f>最低賃金の推移!M24/最低賃金の推移!M$16</f>
        <v>0.83882352941176475</v>
      </c>
      <c r="M24" s="17">
        <f>最低賃金の推移!N24/最低賃金の推移!N$16</f>
        <v>0.83314154200230151</v>
      </c>
      <c r="N24" s="17">
        <f>最低賃金の推移!O24/最低賃金の推移!O$16</f>
        <v>0.83108108108108103</v>
      </c>
      <c r="O24" s="17">
        <f>最低賃金の推移!P24/最低賃金の推移!P$16</f>
        <v>0.83131201764057328</v>
      </c>
      <c r="P24" s="17">
        <f>最低賃金の推移!Q24/最低賃金の推移!Q$16</f>
        <v>0.83261802575107291</v>
      </c>
      <c r="Q24" s="17">
        <f>最低賃金の推移!R24/最低賃金の推移!R$16</f>
        <v>0.83507306889352817</v>
      </c>
      <c r="R24" s="17">
        <f>最低賃金の推移!S24/最低賃金の推移!S$16</f>
        <v>0.8375634517766497</v>
      </c>
      <c r="S24" s="17">
        <f>最低賃金の推移!T24/最低賃金の推移!T$16</f>
        <v>0.84007897334649551</v>
      </c>
      <c r="T24" s="17">
        <f>最低賃金の推移!U24/最低賃金の推移!U$16</f>
        <v>0.84106614017768999</v>
      </c>
      <c r="U24" s="17">
        <f>最低賃金の推移!V24/最低賃金の推移!V$16</f>
        <v>0.84534101825168106</v>
      </c>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c r="AMA24" s="17"/>
      <c r="AMB24" s="17"/>
      <c r="AMC24" s="17"/>
      <c r="AMD24" s="17"/>
      <c r="AME24" s="17"/>
      <c r="AMF24" s="17"/>
      <c r="AMG24" s="17"/>
    </row>
    <row r="25" spans="1:1021">
      <c r="A25" s="16" t="s">
        <v>35</v>
      </c>
      <c r="B25" s="17">
        <f>最低賃金の推移!C25/最低賃金の推移!C$16</f>
        <v>0.94774011299435024</v>
      </c>
      <c r="C25" s="17">
        <f>最低賃金の推移!D25/最低賃金の推移!D$16</f>
        <v>0.94774011299435024</v>
      </c>
      <c r="D25" s="17">
        <f>最低賃金の推移!E25/最低賃金の推移!E$16</f>
        <v>0.94788732394366193</v>
      </c>
      <c r="E25" s="17">
        <f>最低賃金の推移!F25/最低賃金の推移!F$16</f>
        <v>0.94817927170868344</v>
      </c>
      <c r="F25" s="17">
        <f>最低賃金の推移!G25/最低賃金の推移!G$16</f>
        <v>0.94853963838664812</v>
      </c>
      <c r="G25" s="17">
        <f>最低賃金の推移!H25/最低賃金の推移!H$16</f>
        <v>0.94316644113667114</v>
      </c>
      <c r="H25" s="17">
        <f>最低賃金の推移!I25/最低賃金の推移!I$16</f>
        <v>0.92819843342036557</v>
      </c>
      <c r="I25" s="17">
        <f>最低賃金の推移!J25/最低賃金の推移!J$16</f>
        <v>0.90139064475347663</v>
      </c>
      <c r="J25" s="17">
        <f>最低賃金の推移!K25/最低賃金の推移!K$16</f>
        <v>0.88306942752740558</v>
      </c>
      <c r="K25" s="17">
        <f>最低賃金の推移!L25/最低賃金の推移!L$16</f>
        <v>0.86977299880525683</v>
      </c>
      <c r="L25" s="17">
        <f>最低賃金の推移!M25/最低賃金の推移!M$16</f>
        <v>0.86470588235294121</v>
      </c>
      <c r="M25" s="17">
        <f>最低賃金の推移!N25/最低賃金の推移!N$16</f>
        <v>0.86191024165707708</v>
      </c>
      <c r="N25" s="17">
        <f>最低賃金の推移!O25/最低賃金の推移!O$16</f>
        <v>0.86148648648648651</v>
      </c>
      <c r="O25" s="17">
        <f>最低賃金の推移!P25/最低賃金の推移!P$16</f>
        <v>0.86328555678059538</v>
      </c>
      <c r="P25" s="17">
        <f>最低賃金の推移!Q25/最低賃金の推移!Q$16</f>
        <v>0.86587982832618027</v>
      </c>
      <c r="Q25" s="17">
        <f>最低賃金の推移!R25/最低賃金の推移!R$16</f>
        <v>0.86847599164926936</v>
      </c>
      <c r="R25" s="17">
        <f>最低賃金の推移!S25/最低賃金の推移!S$16</f>
        <v>0.87106598984771577</v>
      </c>
      <c r="S25" s="17">
        <f>最低賃金の推移!T25/最低賃金の推移!T$16</f>
        <v>0.87364264560710758</v>
      </c>
      <c r="T25" s="17">
        <f>最低賃金の推移!U25/最低賃金の推移!U$16</f>
        <v>0.87364264560710758</v>
      </c>
      <c r="U25" s="17">
        <f>最低賃金の推移!V25/最低賃金の推移!V$16</f>
        <v>0.87704130643611911</v>
      </c>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row>
    <row r="26" spans="1:1021">
      <c r="A26" s="16" t="s">
        <v>36</v>
      </c>
      <c r="B26" s="17">
        <f>最低賃金の推移!C26/最低賃金の推移!C$16</f>
        <v>0.96186440677966101</v>
      </c>
      <c r="C26" s="17">
        <f>最低賃金の推移!D26/最低賃金の推移!D$16</f>
        <v>0.96186440677966101</v>
      </c>
      <c r="D26" s="17">
        <f>最低賃金の推移!E26/最低賃金の推移!E$16</f>
        <v>0.96197183098591554</v>
      </c>
      <c r="E26" s="17">
        <f>最低賃金の推移!F26/最低賃金の推移!F$16</f>
        <v>0.96358543417366949</v>
      </c>
      <c r="F26" s="17">
        <f>最低賃金の推移!G26/最低賃金の推移!G$16</f>
        <v>0.96522948539638387</v>
      </c>
      <c r="G26" s="17">
        <f>最低賃金の推移!H26/最低賃金の推移!H$16</f>
        <v>0.96617050067658994</v>
      </c>
      <c r="H26" s="17">
        <f>最低賃金の推移!I26/最低賃金の推移!I$16</f>
        <v>0.95430809399477812</v>
      </c>
      <c r="I26" s="17">
        <f>最低賃金の推移!J26/最低賃金の推移!J$16</f>
        <v>0.92541087231352714</v>
      </c>
      <c r="J26" s="17">
        <f>最低賃金の推移!K26/最低賃金の推移!K$16</f>
        <v>0.90742996345919613</v>
      </c>
      <c r="K26" s="17">
        <f>最低賃金の推移!L26/最低賃金の推移!L$16</f>
        <v>0.89605734767025091</v>
      </c>
      <c r="L26" s="17">
        <f>最低賃金の推移!M26/最低賃金の推移!M$16</f>
        <v>0.8917647058823529</v>
      </c>
      <c r="M26" s="17">
        <f>最低賃金の推移!N26/最低賃金の推移!N$16</f>
        <v>0.89758342922899881</v>
      </c>
      <c r="N26" s="17">
        <f>最低賃金の推移!O26/最低賃金の推移!O$16</f>
        <v>0.90090090090090091</v>
      </c>
      <c r="O26" s="17">
        <f>最低賃金の推移!P26/最低賃金の推移!P$16</f>
        <v>0.90407938257993381</v>
      </c>
      <c r="P26" s="17">
        <f>最低賃金の推移!Q26/最低賃金の推移!Q$16</f>
        <v>0.9066523605150214</v>
      </c>
      <c r="Q26" s="17">
        <f>最低賃金の推移!R26/最低賃金の推移!R$16</f>
        <v>0.90918580375782876</v>
      </c>
      <c r="R26" s="17">
        <f>最低賃金の推移!S26/最低賃金の推移!S$16</f>
        <v>0.91167512690355335</v>
      </c>
      <c r="S26" s="17">
        <f>最低賃金の推移!T26/最低賃金の推移!T$16</f>
        <v>0.91411648568608095</v>
      </c>
      <c r="T26" s="17">
        <f>最低賃金の推移!U26/最低賃金の推移!U$16</f>
        <v>0.91510365251727543</v>
      </c>
      <c r="U26" s="17">
        <f>最低賃金の推移!V26/最低賃金の推移!V$16</f>
        <v>0.91738712776176756</v>
      </c>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row>
    <row r="27" spans="1:1021">
      <c r="A27" s="16" t="s">
        <v>37</v>
      </c>
      <c r="B27" s="17">
        <f>最低賃金の推移!C27/最低賃金の推移!C$16</f>
        <v>0.94209039548022599</v>
      </c>
      <c r="C27" s="17">
        <f>最低賃金の推移!D27/最低賃金の推移!D$16</f>
        <v>0.94209039548022599</v>
      </c>
      <c r="D27" s="17">
        <f>最低賃金の推移!E27/最低賃金の推移!E$16</f>
        <v>0.94084507042253518</v>
      </c>
      <c r="E27" s="17">
        <f>最低賃金の推移!F27/最低賃金の推移!F$16</f>
        <v>0.93977591036414565</v>
      </c>
      <c r="F27" s="17">
        <f>最低賃金の推移!G27/最低賃金の推移!G$16</f>
        <v>0.93880389429763555</v>
      </c>
      <c r="G27" s="17">
        <f>最低賃金の推移!H27/最低賃金の推移!H$16</f>
        <v>0.93234100135317999</v>
      </c>
      <c r="H27" s="17">
        <f>最低賃金の推移!I27/最低賃金の推移!I$16</f>
        <v>0.91514360313315923</v>
      </c>
      <c r="I27" s="17">
        <f>最低賃金の推移!J27/最低賃金の推移!J$16</f>
        <v>0.88748419721871052</v>
      </c>
      <c r="J27" s="17">
        <f>最低賃金の推移!K27/最低賃金の推移!K$16</f>
        <v>0.86967113276492081</v>
      </c>
      <c r="K27" s="17">
        <f>最低賃金の推移!L27/最低賃金の推移!L$16</f>
        <v>0.85663082437275984</v>
      </c>
      <c r="L27" s="17">
        <f>最低賃金の推移!M27/最低賃金の推移!M$16</f>
        <v>0.85176470588235298</v>
      </c>
      <c r="M27" s="17">
        <f>最低賃金の推移!N27/最低賃金の推移!N$16</f>
        <v>0.84810126582278478</v>
      </c>
      <c r="N27" s="17">
        <f>最低賃金の推移!O27/最低賃金の推移!O$16</f>
        <v>0.84797297297297303</v>
      </c>
      <c r="O27" s="17">
        <f>最低賃金の推移!P27/最低賃金の推移!P$16</f>
        <v>0.85005512679162076</v>
      </c>
      <c r="P27" s="17">
        <f>最低賃金の推移!Q27/最低賃金の推移!Q$16</f>
        <v>0.85300429184549353</v>
      </c>
      <c r="Q27" s="17">
        <f>最低賃金の推移!R27/最低賃金の推移!R$16</f>
        <v>0.85594989561586643</v>
      </c>
      <c r="R27" s="17">
        <f>最低賃金の推移!S27/最低賃金の推移!S$16</f>
        <v>0.85888324873096444</v>
      </c>
      <c r="S27" s="17">
        <f>最低賃金の推移!T27/最低賃金の推移!T$16</f>
        <v>0.86179664363277397</v>
      </c>
      <c r="T27" s="17">
        <f>最低賃金の推移!U27/最低賃金の推移!U$16</f>
        <v>0.86278381046396846</v>
      </c>
      <c r="U27" s="17">
        <f>最低賃金の推移!V27/最低賃金の推移!V$16</f>
        <v>0.86647454370797306</v>
      </c>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row>
    <row r="28" spans="1:1021">
      <c r="A28" s="16" t="s">
        <v>38</v>
      </c>
      <c r="B28" s="17">
        <f>最低賃金の推移!C28/最低賃金の推移!C$16</f>
        <v>0.91949152542372881</v>
      </c>
      <c r="C28" s="17">
        <f>最低賃金の推移!D28/最低賃金の推移!D$16</f>
        <v>0.91949152542372881</v>
      </c>
      <c r="D28" s="17">
        <f>最低賃金の推移!E28/最低賃金の推移!E$16</f>
        <v>0.91830985915492958</v>
      </c>
      <c r="E28" s="17">
        <f>最低賃金の推移!F28/最低賃金の推移!F$16</f>
        <v>0.92016806722689071</v>
      </c>
      <c r="F28" s="17">
        <f>最低賃金の推移!G28/最低賃金の推移!G$16</f>
        <v>0.92072322670375517</v>
      </c>
      <c r="G28" s="17">
        <f>最低賃金の推移!H28/最低賃金の推移!H$16</f>
        <v>0.9161028416779432</v>
      </c>
      <c r="H28" s="17">
        <f>最低賃金の推移!I28/最低賃金の推移!I$16</f>
        <v>0.90208877284595301</v>
      </c>
      <c r="I28" s="17">
        <f>最低賃金の推移!J28/最低賃金の推移!J$16</f>
        <v>0.87610619469026552</v>
      </c>
      <c r="J28" s="17">
        <f>最低賃金の推移!K28/最低賃金の推移!K$16</f>
        <v>0.85992691839220459</v>
      </c>
      <c r="K28" s="17">
        <f>最低賃金の推移!L28/最低賃金の推移!L$16</f>
        <v>0.84707287933094388</v>
      </c>
      <c r="L28" s="17">
        <f>最低賃金の推移!M28/最低賃金の推移!M$16</f>
        <v>0.84235294117647064</v>
      </c>
      <c r="M28" s="17">
        <f>最低賃金の推移!N28/最低賃金の推移!N$16</f>
        <v>0.84004602991944766</v>
      </c>
      <c r="N28" s="17">
        <f>最低賃金の推移!O28/最低賃金の推移!O$16</f>
        <v>0.84009009009009006</v>
      </c>
      <c r="O28" s="17">
        <f>最低賃金の推移!P28/最低賃金の推移!P$16</f>
        <v>0.8423373759647188</v>
      </c>
      <c r="P28" s="17">
        <f>最低賃金の推移!Q28/最低賃金の推移!Q$16</f>
        <v>0.84549356223175964</v>
      </c>
      <c r="Q28" s="17">
        <f>最低賃金の推移!R28/最低賃金の推移!R$16</f>
        <v>0.8475991649269311</v>
      </c>
      <c r="R28" s="17">
        <f>最低賃金の推移!S28/最低賃金の推移!S$16</f>
        <v>0.85177664974619294</v>
      </c>
      <c r="S28" s="17">
        <f>最低賃金の推移!T28/最低賃金の推移!T$16</f>
        <v>0.85488647581441268</v>
      </c>
      <c r="T28" s="17">
        <f>最低賃金の推移!U28/最低賃金の推移!U$16</f>
        <v>0.85686080947680154</v>
      </c>
      <c r="U28" s="17">
        <f>最低賃金の推移!V28/最低賃金の推移!V$16</f>
        <v>0.86071085494716615</v>
      </c>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row>
    <row r="29" spans="1:1021">
      <c r="A29" s="16" t="s">
        <v>39</v>
      </c>
      <c r="B29" s="17">
        <f>最低賃金の推移!C29/最低賃金の推移!C$16</f>
        <v>0.95621468926553677</v>
      </c>
      <c r="C29" s="17">
        <f>最低賃金の推移!D29/最低賃金の推移!D$16</f>
        <v>0.95621468926553677</v>
      </c>
      <c r="D29" s="17">
        <f>最低賃金の推移!E29/最低賃金の推移!E$16</f>
        <v>0.95492957746478868</v>
      </c>
      <c r="E29" s="17">
        <f>最低賃金の推移!F29/最低賃金の推移!F$16</f>
        <v>0.9551820728291317</v>
      </c>
      <c r="F29" s="17">
        <f>最低賃金の推移!G29/最低賃金の推移!G$16</f>
        <v>0.95410292072322667</v>
      </c>
      <c r="G29" s="17">
        <f>最低賃金の推移!H29/最低賃金の推移!H$16</f>
        <v>0.94722598105548039</v>
      </c>
      <c r="H29" s="17">
        <f>最低賃金の推移!I29/最低賃金の推移!I$16</f>
        <v>0.93603133159268925</v>
      </c>
      <c r="I29" s="17">
        <f>最低賃金の推移!J29/最低賃金の推移!J$16</f>
        <v>0.92161820480404555</v>
      </c>
      <c r="J29" s="17">
        <f>最低賃金の推移!K29/最低賃金の推移!K$16</f>
        <v>0.91230207064555424</v>
      </c>
      <c r="K29" s="17">
        <f>最低賃金の推移!L29/最低賃金の推移!L$16</f>
        <v>0.89725209080047785</v>
      </c>
      <c r="L29" s="17">
        <f>最低賃金の推移!M29/最低賃金の推移!M$16</f>
        <v>0.89294117647058824</v>
      </c>
      <c r="M29" s="17">
        <f>最低賃金の推移!N29/最低賃金の推移!N$16</f>
        <v>0.88952819332566169</v>
      </c>
      <c r="N29" s="17">
        <f>最低賃金の推移!O29/最低賃金の推移!O$16</f>
        <v>0.88851351351351349</v>
      </c>
      <c r="O29" s="17">
        <f>最低賃金の推移!P29/最低賃金の推移!P$16</f>
        <v>0.8897464167585446</v>
      </c>
      <c r="P29" s="17">
        <f>最低賃金の推移!Q29/最低賃金の推移!Q$16</f>
        <v>0.89163090128755362</v>
      </c>
      <c r="Q29" s="17">
        <f>最低賃金の推移!R29/最低賃金の推移!R$16</f>
        <v>0.89352818371607512</v>
      </c>
      <c r="R29" s="17">
        <f>最低賃金の推移!S29/最低賃金の推移!S$16</f>
        <v>0.89543147208121832</v>
      </c>
      <c r="S29" s="17">
        <f>最低賃金の推移!T29/最低賃金の推移!T$16</f>
        <v>0.89733464955577491</v>
      </c>
      <c r="T29" s="17">
        <f>最低賃金の推移!U29/最低賃金の推移!U$16</f>
        <v>0.89733464955577491</v>
      </c>
      <c r="U29" s="17">
        <f>最低賃金の推移!V29/最低賃金の推移!V$16</f>
        <v>0.90009606147934673</v>
      </c>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row>
    <row r="30" spans="1:1021">
      <c r="A30" s="16" t="s">
        <v>40</v>
      </c>
      <c r="B30" s="17">
        <f>最低賃金の推移!C30/最低賃金の推移!C$16</f>
        <v>0.99293785310734461</v>
      </c>
      <c r="C30" s="17">
        <f>最低賃金の推移!D30/最低賃金の推移!D$16</f>
        <v>0.99293785310734461</v>
      </c>
      <c r="D30" s="17">
        <f>最低賃金の推移!E30/最低賃金の推移!E$16</f>
        <v>0.9915492957746479</v>
      </c>
      <c r="E30" s="17">
        <f>最低賃金の推移!F30/最低賃金の推移!F$16</f>
        <v>0.99159663865546221</v>
      </c>
      <c r="F30" s="17">
        <f>最低賃金の推移!G30/最低賃金の推移!G$16</f>
        <v>0.99026425591098743</v>
      </c>
      <c r="G30" s="17">
        <f>最低賃金の推移!H30/最低賃金の推移!H$16</f>
        <v>0.98917456021650885</v>
      </c>
      <c r="H30" s="17">
        <f>最低賃金の推移!I30/最低賃金の推移!I$16</f>
        <v>0.97650130548302871</v>
      </c>
      <c r="I30" s="17">
        <f>最低賃金の推移!J30/最低賃金の推移!J$16</f>
        <v>0.96333754740834387</v>
      </c>
      <c r="J30" s="17">
        <f>最低賃金の推移!K30/最低賃金の推移!K$16</f>
        <v>0.9488428745432399</v>
      </c>
      <c r="K30" s="17">
        <f>最低賃金の推移!L30/最低賃金の推移!L$16</f>
        <v>0.93906810035842292</v>
      </c>
      <c r="L30" s="17">
        <f>最低賃金の推移!M30/最低賃金の推移!M$16</f>
        <v>0.94117647058823528</v>
      </c>
      <c r="M30" s="17">
        <f>最低賃金の推移!N30/最低賃金の推移!N$16</f>
        <v>0.94246260069044874</v>
      </c>
      <c r="N30" s="17">
        <f>最低賃金の推移!O30/最低賃金の推移!O$16</f>
        <v>0.94369369369369371</v>
      </c>
      <c r="O30" s="17">
        <f>最低賃金の推移!P30/最低賃金の推移!P$16</f>
        <v>0.94597574421168684</v>
      </c>
      <c r="P30" s="17">
        <f>最低賃金の推移!Q30/最低賃金の推移!Q$16</f>
        <v>0.94742489270386265</v>
      </c>
      <c r="Q30" s="17">
        <f>最低賃金の推移!R30/最低賃金の推移!R$16</f>
        <v>0.94885177453027136</v>
      </c>
      <c r="R30" s="17">
        <f>最低賃金の推移!S30/最低賃金の推移!S$16</f>
        <v>0.95025380710659901</v>
      </c>
      <c r="S30" s="17">
        <f>最低賃金の推移!T30/最低賃金の推移!T$16</f>
        <v>0.94965449160908189</v>
      </c>
      <c r="T30" s="17">
        <f>最低賃金の推移!U30/最低賃金の推移!U$16</f>
        <v>0.95162882527147086</v>
      </c>
      <c r="U30" s="17">
        <f>最低賃金の推移!V30/最低賃金の推移!V$16</f>
        <v>0.95292987512007687</v>
      </c>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row>
    <row r="31" spans="1:1021">
      <c r="A31" s="16" t="s">
        <v>41</v>
      </c>
      <c r="B31" s="17">
        <f>最低賃金の推移!C31/最低賃金の推移!C$16</f>
        <v>0.95338983050847459</v>
      </c>
      <c r="C31" s="17">
        <f>最低賃金の推移!D31/最低賃金の推移!D$16</f>
        <v>0.95338983050847459</v>
      </c>
      <c r="D31" s="17">
        <f>最低賃金の推移!E31/最低賃金の推移!E$16</f>
        <v>0.95211267605633798</v>
      </c>
      <c r="E31" s="17">
        <f>最低賃金の推移!F31/最低賃金の推移!F$16</f>
        <v>0.9509803921568627</v>
      </c>
      <c r="F31" s="17">
        <f>最低賃金の推移!G31/最低賃金の推移!G$16</f>
        <v>0.94993045897079276</v>
      </c>
      <c r="G31" s="17">
        <f>最低賃金の推移!H31/最低賃金の推移!H$16</f>
        <v>0.94316644113667114</v>
      </c>
      <c r="H31" s="17">
        <f>最低賃金の推移!I31/最低賃金の推移!I$16</f>
        <v>0.92950391644908614</v>
      </c>
      <c r="I31" s="17">
        <f>最低賃金の推移!J31/最低賃金の推移!J$16</f>
        <v>0.91150442477876104</v>
      </c>
      <c r="J31" s="17">
        <f>最低賃金の推移!K31/最低賃金の推移!K$16</f>
        <v>0.89403166869671136</v>
      </c>
      <c r="K31" s="17">
        <f>最低賃金の推移!L31/最低賃金の推移!L$16</f>
        <v>0.88291517323775393</v>
      </c>
      <c r="L31" s="17">
        <f>最低賃金の推移!M31/最低賃金の推移!M$16</f>
        <v>0.88117647058823534</v>
      </c>
      <c r="M31" s="17">
        <f>最低賃金の推移!N31/最低賃金の推移!N$16</f>
        <v>0.87571921749136938</v>
      </c>
      <c r="N31" s="17">
        <f>最低賃金の推移!O31/最低賃金の推移!O$16</f>
        <v>0.87387387387387383</v>
      </c>
      <c r="O31" s="17">
        <f>最低賃金の推移!P31/最低賃金の推移!P$16</f>
        <v>0.8754134509371555</v>
      </c>
      <c r="P31" s="17">
        <f>最低賃金の推移!Q31/最低賃金の推移!Q$16</f>
        <v>0.878755364806867</v>
      </c>
      <c r="Q31" s="17">
        <f>最低賃金の推移!R31/最低賃金の推移!R$16</f>
        <v>0.88100208768267219</v>
      </c>
      <c r="R31" s="17">
        <f>最低賃金の推移!S31/最低賃金の推移!S$16</f>
        <v>0.884263959390863</v>
      </c>
      <c r="S31" s="17">
        <f>最低賃金の推移!T31/最低賃金の推移!T$16</f>
        <v>0.88746298124383016</v>
      </c>
      <c r="T31" s="17">
        <f>最低賃金の推移!U31/最低賃金の推移!U$16</f>
        <v>0.88845014807502465</v>
      </c>
      <c r="U31" s="17">
        <f>最低賃金の推移!V31/最低賃金の推移!V$16</f>
        <v>0.89145052833813643</v>
      </c>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row>
    <row r="32" spans="1:1021">
      <c r="A32" s="16" t="s">
        <v>42</v>
      </c>
      <c r="B32" s="17">
        <f>最低賃金の推移!C32/最低賃金の推移!C$16</f>
        <v>0.91384180790960456</v>
      </c>
      <c r="C32" s="17">
        <f>最低賃金の推移!D32/最低賃金の推移!D$16</f>
        <v>0.91384180790960456</v>
      </c>
      <c r="D32" s="17">
        <f>最低賃金の推移!E32/最低賃金の推移!E$16</f>
        <v>0.91267605633802817</v>
      </c>
      <c r="E32" s="17">
        <f>最低賃金の推移!F32/最低賃金の推移!F$16</f>
        <v>0.91316526610644255</v>
      </c>
      <c r="F32" s="17">
        <f>最低賃金の推移!G32/最低賃金の推移!G$16</f>
        <v>0.91237830319888735</v>
      </c>
      <c r="G32" s="17">
        <f>最低賃金の推移!H32/最低賃金の推移!H$16</f>
        <v>0.90257104194857918</v>
      </c>
      <c r="H32" s="17">
        <f>最低賃金の推移!I32/最低賃金の推移!I$16</f>
        <v>0.88511749347258484</v>
      </c>
      <c r="I32" s="17">
        <f>最低賃金の推移!J32/最低賃金の推移!J$16</f>
        <v>0.8584070796460177</v>
      </c>
      <c r="J32" s="17">
        <f>最低賃金の推移!K32/最低賃金の推移!K$16</f>
        <v>0.8416565164433617</v>
      </c>
      <c r="K32" s="17">
        <f>最低賃金の推移!L32/最低賃金の推移!L$16</f>
        <v>0.82795698924731187</v>
      </c>
      <c r="L32" s="17">
        <f>最低賃金の推移!M32/最低賃金の推移!M$16</f>
        <v>0.82235294117647062</v>
      </c>
      <c r="M32" s="17">
        <f>最低賃金の推移!N32/最低賃金の推移!N$16</f>
        <v>0.81703107019562715</v>
      </c>
      <c r="N32" s="17">
        <f>最低賃金の推移!O32/最低賃金の推移!O$16</f>
        <v>0.81531531531531531</v>
      </c>
      <c r="O32" s="17">
        <f>最低賃金の推移!P32/最低賃金の推移!P$16</f>
        <v>0.81587651598676958</v>
      </c>
      <c r="P32" s="17">
        <f>最低賃金の推移!Q32/最低賃金の推移!Q$16</f>
        <v>0.81759656652360513</v>
      </c>
      <c r="Q32" s="17">
        <f>最低賃金の推移!R32/最低賃金の推移!R$16</f>
        <v>0.82045929018789143</v>
      </c>
      <c r="R32" s="17">
        <f>最低賃金の推移!S32/最低賃金の推移!S$16</f>
        <v>0.82335025380710658</v>
      </c>
      <c r="S32" s="17">
        <f>最低賃金の推移!T32/最低賃金の推移!T$16</f>
        <v>0.82625863770977293</v>
      </c>
      <c r="T32" s="17">
        <f>最低賃金の推移!U32/最低賃金の推移!U$16</f>
        <v>0.82724580454096741</v>
      </c>
      <c r="U32" s="17">
        <f>最低賃金の推移!V32/最低賃金の推移!V$16</f>
        <v>0.83189241114313162</v>
      </c>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row>
    <row r="33" spans="1:1021">
      <c r="A33" s="16" t="s">
        <v>43</v>
      </c>
      <c r="B33" s="17">
        <f>最低賃金の推移!C33/最低賃金の推移!C$16</f>
        <v>0.91101694915254239</v>
      </c>
      <c r="C33" s="17">
        <f>最低賃金の推移!D33/最低賃金の推移!D$16</f>
        <v>0.91101694915254239</v>
      </c>
      <c r="D33" s="17">
        <f>最低賃金の推移!E33/最低賃金の推移!E$16</f>
        <v>0.90845070422535212</v>
      </c>
      <c r="E33" s="17">
        <f>最低賃金の推移!F33/最低賃金の推移!F$16</f>
        <v>0.90896358543417366</v>
      </c>
      <c r="F33" s="17">
        <f>最低賃金の推移!G33/最低賃金の推移!G$16</f>
        <v>0.90681502086230881</v>
      </c>
      <c r="G33" s="17">
        <f>最低賃金の推移!H33/最低賃金の推移!H$16</f>
        <v>0.89580514208389717</v>
      </c>
      <c r="H33" s="17">
        <f>最低賃金の推移!I33/最低賃金の推移!I$16</f>
        <v>0.87859007832898173</v>
      </c>
      <c r="I33" s="17">
        <f>最低賃金の推移!J33/最低賃金の推移!J$16</f>
        <v>0.85208596713021489</v>
      </c>
      <c r="J33" s="17">
        <f>最低賃金の推移!K33/最低賃金の推移!K$16</f>
        <v>0.83313032886723504</v>
      </c>
      <c r="K33" s="17">
        <f>最低賃金の推移!L33/最低賃金の推移!L$16</f>
        <v>0.81839904420549581</v>
      </c>
      <c r="L33" s="17">
        <f>最低賃金の推移!M33/最低賃金の推移!M$16</f>
        <v>0.81176470588235294</v>
      </c>
      <c r="M33" s="17">
        <f>最低賃金の推移!N33/最低賃金の推移!N$16</f>
        <v>0.80667433831990798</v>
      </c>
      <c r="N33" s="17">
        <f>最低賃金の推移!O33/最低賃金の推移!O$16</f>
        <v>0.80518018018018023</v>
      </c>
      <c r="O33" s="17">
        <f>最低賃金の推移!P33/最低賃金の推移!P$16</f>
        <v>0.80595369349503854</v>
      </c>
      <c r="P33" s="17">
        <f>最低賃金の推移!Q33/最低賃金の推移!Q$16</f>
        <v>0.80793991416309008</v>
      </c>
      <c r="Q33" s="17">
        <f>最低賃金の推移!R33/最低賃金の推移!R$16</f>
        <v>0.8110647181628392</v>
      </c>
      <c r="R33" s="17">
        <f>最低賃金の推移!S33/最低賃金の推移!S$16</f>
        <v>0.81522842639593907</v>
      </c>
      <c r="S33" s="17">
        <f>最低賃金の推移!T33/最低賃金の推移!T$16</f>
        <v>0.81934846989141163</v>
      </c>
      <c r="T33" s="17">
        <f>最低賃金の推移!U33/最低賃金の推移!U$16</f>
        <v>0.82033563672260612</v>
      </c>
      <c r="U33" s="17">
        <f>最低賃金の推移!V33/最低賃金の推移!V$16</f>
        <v>0.82516810758885684</v>
      </c>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row>
    <row r="34" spans="1:1021">
      <c r="A34" s="16" t="s">
        <v>44</v>
      </c>
      <c r="B34" s="17">
        <f>最低賃金の推移!C34/最低賃金の推移!C$16</f>
        <v>0.8615819209039548</v>
      </c>
      <c r="C34" s="17">
        <f>最低賃金の推移!D34/最低賃金の推移!D$16</f>
        <v>0.8615819209039548</v>
      </c>
      <c r="D34" s="17">
        <f>最低賃金の推移!E34/最低賃金の推移!E$16</f>
        <v>0.8605633802816901</v>
      </c>
      <c r="E34" s="17">
        <f>最低賃金の推移!F34/最低賃金の推移!F$16</f>
        <v>0.8571428571428571</v>
      </c>
      <c r="F34" s="17">
        <f>最低賃金の推移!G34/最低賃金の推移!G$16</f>
        <v>0.85396383866481229</v>
      </c>
      <c r="G34" s="17">
        <f>最低賃金の推移!H34/最低賃金の推移!H$16</f>
        <v>0.84032476319350469</v>
      </c>
      <c r="H34" s="17">
        <f>最低賃金の推移!I34/最低賃金の推移!I$16</f>
        <v>0.8211488250652742</v>
      </c>
      <c r="I34" s="17">
        <f>最低賃金の推移!J34/最低賃金の推移!J$16</f>
        <v>0.79646017699115046</v>
      </c>
      <c r="J34" s="17">
        <f>最低賃金の推移!K34/最低賃金の推移!K$16</f>
        <v>0.78197320341047505</v>
      </c>
      <c r="K34" s="17">
        <f>最低賃金の推移!L34/最低賃金の推移!L$16</f>
        <v>0.77180406212664276</v>
      </c>
      <c r="L34" s="17">
        <f>最低賃金の推移!M34/最低賃金の推移!M$16</f>
        <v>0.76823529411764702</v>
      </c>
      <c r="M34" s="17">
        <f>最低賃金の推移!N34/最低賃金の推移!N$16</f>
        <v>0.7640966628308401</v>
      </c>
      <c r="N34" s="17">
        <f>最低賃金の推移!O34/最低賃金の推移!O$16</f>
        <v>0.76238738738738743</v>
      </c>
      <c r="O34" s="17">
        <f>最低賃金の推移!P34/最低賃金の推移!P$16</f>
        <v>0.7640573318632855</v>
      </c>
      <c r="P34" s="17">
        <f>最低賃金の推移!Q34/最低賃金の推移!Q$16</f>
        <v>0.76716738197424894</v>
      </c>
      <c r="Q34" s="17">
        <f>最低賃金の推移!R34/最低賃金の推移!R$16</f>
        <v>0.7703549060542797</v>
      </c>
      <c r="R34" s="17">
        <f>最低賃金の推移!S34/最低賃金の推移!S$16</f>
        <v>0.77360406091370559</v>
      </c>
      <c r="S34" s="17">
        <f>最低賃金の推移!T34/最低賃金の推移!T$16</f>
        <v>0.77986179664363275</v>
      </c>
      <c r="T34" s="17">
        <f>最低賃金の推移!U34/最低賃金の推移!U$16</f>
        <v>0.78183613030602173</v>
      </c>
      <c r="U34" s="17">
        <f>最低賃金の推移!V34/最低賃金の推移!V$16</f>
        <v>0.78866474543707976</v>
      </c>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row>
    <row r="35" spans="1:1021">
      <c r="A35" s="16" t="s">
        <v>45</v>
      </c>
      <c r="B35" s="17">
        <f>最低賃金の推移!C35/最低賃金の推移!C$16</f>
        <v>0.86016949152542377</v>
      </c>
      <c r="C35" s="17">
        <f>最低賃金の推移!D35/最低賃金の推移!D$16</f>
        <v>0.86016949152542377</v>
      </c>
      <c r="D35" s="17">
        <f>最低賃金の推移!E35/最低賃金の推移!E$16</f>
        <v>0.85915492957746475</v>
      </c>
      <c r="E35" s="17">
        <f>最低賃金の推移!F35/最低賃金の推移!F$16</f>
        <v>0.8571428571428571</v>
      </c>
      <c r="F35" s="17">
        <f>最低賃金の推移!G35/最低賃金の推移!G$16</f>
        <v>0.85396383866481229</v>
      </c>
      <c r="G35" s="17">
        <f>最低賃金の推移!H35/最低賃金の推移!H$16</f>
        <v>0.84032476319350469</v>
      </c>
      <c r="H35" s="17">
        <f>最低賃金の推移!I35/最低賃金の推移!I$16</f>
        <v>0.8211488250652742</v>
      </c>
      <c r="I35" s="17">
        <f>最低賃金の推移!J35/最低賃金の推移!J$16</f>
        <v>0.79646017699115046</v>
      </c>
      <c r="J35" s="17">
        <f>最低賃金の推移!K35/最低賃金の推移!K$16</f>
        <v>0.78197320341047505</v>
      </c>
      <c r="K35" s="17">
        <f>最低賃金の推移!L35/最低賃金の推移!L$16</f>
        <v>0.77180406212664276</v>
      </c>
      <c r="L35" s="17">
        <f>最低賃金の推移!M35/最低賃金の推移!M$16</f>
        <v>0.76705882352941179</v>
      </c>
      <c r="M35" s="17">
        <f>最低賃金の推移!N35/最低賃金の推移!N$16</f>
        <v>0.7640966628308401</v>
      </c>
      <c r="N35" s="17">
        <f>最低賃金の推移!O35/最低賃金の推移!O$16</f>
        <v>0.76463963963963966</v>
      </c>
      <c r="O35" s="17">
        <f>最低賃金の推移!P35/最低賃金の推移!P$16</f>
        <v>0.76736493936052919</v>
      </c>
      <c r="P35" s="17">
        <f>最低賃金の推移!Q35/最低賃金の推移!Q$16</f>
        <v>0.77038626609442062</v>
      </c>
      <c r="Q35" s="17">
        <f>最低賃金の推移!R35/最低賃金の推移!R$16</f>
        <v>0.77244258872651361</v>
      </c>
      <c r="R35" s="17">
        <f>最低賃金の推移!S35/最低賃金の推移!S$16</f>
        <v>0.7756345177664975</v>
      </c>
      <c r="S35" s="17">
        <f>最低賃金の推移!T35/最低賃金の推移!T$16</f>
        <v>0.77986179664363275</v>
      </c>
      <c r="T35" s="17">
        <f>最低賃金の推移!U35/最低賃金の推移!U$16</f>
        <v>0.78183613030602173</v>
      </c>
      <c r="U35" s="17">
        <f>最低賃金の推移!V35/最低賃金の推移!V$16</f>
        <v>0.79154658981748316</v>
      </c>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c r="ALA35" s="17"/>
      <c r="ALB35" s="17"/>
      <c r="ALC35" s="17"/>
      <c r="ALD35" s="17"/>
      <c r="ALE35" s="17"/>
      <c r="ALF35" s="17"/>
      <c r="ALG35" s="17"/>
      <c r="ALH35" s="17"/>
      <c r="ALI35" s="17"/>
      <c r="ALJ35" s="17"/>
      <c r="ALK35" s="17"/>
      <c r="ALL35" s="17"/>
      <c r="ALM35" s="17"/>
      <c r="ALN35" s="17"/>
      <c r="ALO35" s="17"/>
      <c r="ALP35" s="17"/>
      <c r="ALQ35" s="17"/>
      <c r="ALR35" s="17"/>
      <c r="ALS35" s="17"/>
      <c r="ALT35" s="17"/>
      <c r="ALU35" s="17"/>
      <c r="ALV35" s="17"/>
      <c r="ALW35" s="17"/>
      <c r="ALX35" s="17"/>
      <c r="ALY35" s="17"/>
      <c r="ALZ35" s="17"/>
      <c r="AMA35" s="17"/>
      <c r="AMB35" s="17"/>
      <c r="AMC35" s="17"/>
      <c r="AMD35" s="17"/>
      <c r="AME35" s="17"/>
      <c r="AMF35" s="17"/>
      <c r="AMG35" s="17"/>
    </row>
    <row r="36" spans="1:1021">
      <c r="A36" s="16" t="s">
        <v>46</v>
      </c>
      <c r="B36" s="17">
        <f>最低賃金の推移!C36/最低賃金の推移!C$16</f>
        <v>0.903954802259887</v>
      </c>
      <c r="C36" s="17">
        <f>最低賃金の推移!D36/最低賃金の推移!D$16</f>
        <v>0.903954802259887</v>
      </c>
      <c r="D36" s="17">
        <f>最低賃金の推移!E36/最低賃金の推移!E$16</f>
        <v>0.90281690140845072</v>
      </c>
      <c r="E36" s="17">
        <f>最低賃金の推移!F36/最低賃金の推移!F$16</f>
        <v>0.90196078431372551</v>
      </c>
      <c r="F36" s="17">
        <f>最低賃金の推移!G36/最低賃金の推移!G$16</f>
        <v>0.90125173852573015</v>
      </c>
      <c r="G36" s="17">
        <f>最低賃金の推移!H36/最低賃金の推移!H$16</f>
        <v>0.89039242219215153</v>
      </c>
      <c r="H36" s="17">
        <f>最低賃金の推移!I36/最低賃金の推移!I$16</f>
        <v>0.87336814621409919</v>
      </c>
      <c r="I36" s="17">
        <f>最低賃金の推移!J36/最低賃金の推移!J$16</f>
        <v>0.84702907711757269</v>
      </c>
      <c r="J36" s="17">
        <f>最低賃金の推移!K36/最低賃金の推移!K$16</f>
        <v>0.83191230207064559</v>
      </c>
      <c r="K36" s="17">
        <f>最低賃金の推移!L36/最低賃金の推移!L$16</f>
        <v>0.81839904420549581</v>
      </c>
      <c r="L36" s="17">
        <f>最低賃金の推移!M36/最低賃金の推移!M$16</f>
        <v>0.81294117647058828</v>
      </c>
      <c r="M36" s="17">
        <f>最低賃金の推移!N36/最低賃金の推移!N$16</f>
        <v>0.80897583429229003</v>
      </c>
      <c r="N36" s="17">
        <f>最低賃金の推移!O36/最低賃金の推移!O$16</f>
        <v>0.80968468468468469</v>
      </c>
      <c r="O36" s="17">
        <f>最低賃金の推移!P36/最低賃金の推移!P$16</f>
        <v>0.81036383682469681</v>
      </c>
      <c r="P36" s="17">
        <f>最低賃金の推移!Q36/最低賃金の推移!Q$16</f>
        <v>0.8122317596566524</v>
      </c>
      <c r="Q36" s="17">
        <f>最低賃金の推移!R36/最低賃金の推移!R$16</f>
        <v>0.81524008350730692</v>
      </c>
      <c r="R36" s="17">
        <f>最低賃金の推移!S36/最低賃金の推移!S$16</f>
        <v>0.81928934010152288</v>
      </c>
      <c r="S36" s="17">
        <f>最低賃金の推移!T36/最低賃金の推移!T$16</f>
        <v>0.82230997038499509</v>
      </c>
      <c r="T36" s="17">
        <f>最低賃金の推移!U36/最低賃金の推移!U$16</f>
        <v>0.82329713721618958</v>
      </c>
      <c r="U36" s="17">
        <f>最低賃金の推移!V36/最低賃金の推移!V$16</f>
        <v>0.82804995196926034</v>
      </c>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c r="NM36" s="17"/>
      <c r="NN36" s="17"/>
      <c r="NO36" s="17"/>
      <c r="NP36" s="17"/>
      <c r="NQ36" s="17"/>
      <c r="NR36" s="17"/>
      <c r="NS36" s="17"/>
      <c r="NT36" s="17"/>
      <c r="NU36" s="17"/>
      <c r="NV36" s="17"/>
      <c r="NW36" s="17"/>
      <c r="NX36" s="17"/>
      <c r="NY36" s="17"/>
      <c r="NZ36" s="17"/>
      <c r="OA36" s="17"/>
      <c r="OB36" s="17"/>
      <c r="OC36" s="17"/>
      <c r="OD36" s="17"/>
      <c r="OE36" s="17"/>
      <c r="OF36" s="17"/>
      <c r="OG36" s="17"/>
      <c r="OH36" s="17"/>
      <c r="OI36" s="17"/>
      <c r="OJ36" s="17"/>
      <c r="OK36" s="17"/>
      <c r="OL36" s="17"/>
      <c r="OM36" s="17"/>
      <c r="ON36" s="17"/>
      <c r="OO36" s="17"/>
      <c r="OP36" s="17"/>
      <c r="OQ36" s="17"/>
      <c r="OR36" s="17"/>
      <c r="OS36" s="17"/>
      <c r="OT36" s="17"/>
      <c r="OU36" s="17"/>
      <c r="OV36" s="17"/>
      <c r="OW36" s="17"/>
      <c r="OX36" s="17"/>
      <c r="OY36" s="17"/>
      <c r="OZ36" s="17"/>
      <c r="PA36" s="17"/>
      <c r="PB36" s="17"/>
      <c r="PC36" s="17"/>
      <c r="PD36" s="17"/>
      <c r="PE36" s="17"/>
      <c r="PF36" s="17"/>
      <c r="PG36" s="17"/>
      <c r="PH36" s="17"/>
      <c r="PI36" s="17"/>
      <c r="PJ36" s="17"/>
      <c r="PK36" s="17"/>
      <c r="PL36" s="17"/>
      <c r="PM36" s="17"/>
      <c r="PN36" s="17"/>
      <c r="PO36" s="17"/>
      <c r="PP36" s="17"/>
      <c r="PQ36" s="17"/>
      <c r="PR36" s="17"/>
      <c r="PS36" s="17"/>
      <c r="PT36" s="17"/>
      <c r="PU36" s="17"/>
      <c r="PV36" s="17"/>
      <c r="PW36" s="17"/>
      <c r="PX36" s="17"/>
      <c r="PY36" s="17"/>
      <c r="PZ36" s="17"/>
      <c r="QA36" s="17"/>
      <c r="QB36" s="17"/>
      <c r="QC36" s="17"/>
      <c r="QD36" s="17"/>
      <c r="QE36" s="17"/>
      <c r="QF36" s="17"/>
      <c r="QG36" s="17"/>
      <c r="QH36" s="17"/>
      <c r="QI36" s="17"/>
      <c r="QJ36" s="17"/>
      <c r="QK36" s="17"/>
      <c r="QL36" s="17"/>
      <c r="QM36" s="17"/>
      <c r="QN36" s="17"/>
      <c r="QO36" s="17"/>
      <c r="QP36" s="17"/>
      <c r="QQ36" s="17"/>
      <c r="QR36" s="17"/>
      <c r="QS36" s="17"/>
      <c r="QT36" s="17"/>
      <c r="QU36" s="17"/>
      <c r="QV36" s="17"/>
      <c r="QW36" s="17"/>
      <c r="QX36" s="17"/>
      <c r="QY36" s="17"/>
      <c r="QZ36" s="17"/>
      <c r="RA36" s="17"/>
      <c r="RB36" s="17"/>
      <c r="RC36" s="17"/>
      <c r="RD36" s="17"/>
      <c r="RE36" s="17"/>
      <c r="RF36" s="17"/>
      <c r="RG36" s="17"/>
      <c r="RH36" s="17"/>
      <c r="RI36" s="17"/>
      <c r="RJ36" s="17"/>
      <c r="RK36" s="17"/>
      <c r="RL36" s="17"/>
      <c r="RM36" s="17"/>
      <c r="RN36" s="17"/>
      <c r="RO36" s="17"/>
      <c r="RP36" s="17"/>
      <c r="RQ36" s="17"/>
      <c r="RR36" s="17"/>
      <c r="RS36" s="17"/>
      <c r="RT36" s="17"/>
      <c r="RU36" s="17"/>
      <c r="RV36" s="17"/>
      <c r="RW36" s="17"/>
      <c r="RX36" s="17"/>
      <c r="RY36" s="17"/>
      <c r="RZ36" s="17"/>
      <c r="SA36" s="17"/>
      <c r="SB36" s="17"/>
      <c r="SC36" s="17"/>
      <c r="SD36" s="17"/>
      <c r="SE36" s="17"/>
      <c r="SF36" s="17"/>
      <c r="SG36" s="17"/>
      <c r="SH36" s="17"/>
      <c r="SI36" s="17"/>
      <c r="SJ36" s="17"/>
      <c r="SK36" s="17"/>
      <c r="SL36" s="17"/>
      <c r="SM36" s="17"/>
      <c r="SN36" s="17"/>
      <c r="SO36" s="17"/>
      <c r="SP36" s="17"/>
      <c r="SQ36" s="17"/>
      <c r="SR36" s="17"/>
      <c r="SS36" s="17"/>
      <c r="ST36" s="17"/>
      <c r="SU36" s="17"/>
      <c r="SV36" s="17"/>
      <c r="SW36" s="17"/>
      <c r="SX36" s="17"/>
      <c r="SY36" s="17"/>
      <c r="SZ36" s="17"/>
      <c r="TA36" s="17"/>
      <c r="TB36" s="17"/>
      <c r="TC36" s="17"/>
      <c r="TD36" s="17"/>
      <c r="TE36" s="17"/>
      <c r="TF36" s="17"/>
      <c r="TG36" s="17"/>
      <c r="TH36" s="17"/>
      <c r="TI36" s="17"/>
      <c r="TJ36" s="17"/>
      <c r="TK36" s="17"/>
      <c r="TL36" s="17"/>
      <c r="TM36" s="17"/>
      <c r="TN36" s="17"/>
      <c r="TO36" s="17"/>
      <c r="TP36" s="17"/>
      <c r="TQ36" s="17"/>
      <c r="TR36" s="17"/>
      <c r="TS36" s="17"/>
      <c r="TT36" s="17"/>
      <c r="TU36" s="17"/>
      <c r="TV36" s="17"/>
      <c r="TW36" s="17"/>
      <c r="TX36" s="17"/>
      <c r="TY36" s="17"/>
      <c r="TZ36" s="17"/>
      <c r="UA36" s="17"/>
      <c r="UB36" s="17"/>
      <c r="UC36" s="17"/>
      <c r="UD36" s="17"/>
      <c r="UE36" s="17"/>
      <c r="UF36" s="17"/>
      <c r="UG36" s="17"/>
      <c r="UH36" s="17"/>
      <c r="UI36" s="17"/>
      <c r="UJ36" s="17"/>
      <c r="UK36" s="17"/>
      <c r="UL36" s="17"/>
      <c r="UM36" s="17"/>
      <c r="UN36" s="17"/>
      <c r="UO36" s="17"/>
      <c r="UP36" s="17"/>
      <c r="UQ36" s="17"/>
      <c r="UR36" s="17"/>
      <c r="US36" s="17"/>
      <c r="UT36" s="17"/>
      <c r="UU36" s="17"/>
      <c r="UV36" s="17"/>
      <c r="UW36" s="17"/>
      <c r="UX36" s="17"/>
      <c r="UY36" s="17"/>
      <c r="UZ36" s="17"/>
      <c r="VA36" s="17"/>
      <c r="VB36" s="17"/>
      <c r="VC36" s="17"/>
      <c r="VD36" s="17"/>
      <c r="VE36" s="17"/>
      <c r="VF36" s="17"/>
      <c r="VG36" s="17"/>
      <c r="VH36" s="17"/>
      <c r="VI36" s="17"/>
      <c r="VJ36" s="17"/>
      <c r="VK36" s="17"/>
      <c r="VL36" s="17"/>
      <c r="VM36" s="17"/>
      <c r="VN36" s="17"/>
      <c r="VO36" s="17"/>
      <c r="VP36" s="17"/>
      <c r="VQ36" s="17"/>
      <c r="VR36" s="17"/>
      <c r="VS36" s="17"/>
      <c r="VT36" s="17"/>
      <c r="VU36" s="17"/>
      <c r="VV36" s="17"/>
      <c r="VW36" s="17"/>
      <c r="VX36" s="17"/>
      <c r="VY36" s="17"/>
      <c r="VZ36" s="17"/>
      <c r="WA36" s="17"/>
      <c r="WB36" s="17"/>
      <c r="WC36" s="17"/>
      <c r="WD36" s="17"/>
      <c r="WE36" s="17"/>
      <c r="WF36" s="17"/>
      <c r="WG36" s="17"/>
      <c r="WH36" s="17"/>
      <c r="WI36" s="17"/>
      <c r="WJ36" s="17"/>
      <c r="WK36" s="17"/>
      <c r="WL36" s="17"/>
      <c r="WM36" s="17"/>
      <c r="WN36" s="17"/>
      <c r="WO36" s="17"/>
      <c r="WP36" s="17"/>
      <c r="WQ36" s="17"/>
      <c r="WR36" s="17"/>
      <c r="WS36" s="17"/>
      <c r="WT36" s="17"/>
      <c r="WU36" s="17"/>
      <c r="WV36" s="17"/>
      <c r="WW36" s="17"/>
      <c r="WX36" s="17"/>
      <c r="WY36" s="17"/>
      <c r="WZ36" s="17"/>
      <c r="XA36" s="17"/>
      <c r="XB36" s="17"/>
      <c r="XC36" s="17"/>
      <c r="XD36" s="17"/>
      <c r="XE36" s="17"/>
      <c r="XF36" s="17"/>
      <c r="XG36" s="17"/>
      <c r="XH36" s="17"/>
      <c r="XI36" s="17"/>
      <c r="XJ36" s="17"/>
      <c r="XK36" s="17"/>
      <c r="XL36" s="17"/>
      <c r="XM36" s="17"/>
      <c r="XN36" s="17"/>
      <c r="XO36" s="17"/>
      <c r="XP36" s="17"/>
      <c r="XQ36" s="17"/>
      <c r="XR36" s="17"/>
      <c r="XS36" s="17"/>
      <c r="XT36" s="17"/>
      <c r="XU36" s="17"/>
      <c r="XV36" s="17"/>
      <c r="XW36" s="17"/>
      <c r="XX36" s="17"/>
      <c r="XY36" s="17"/>
      <c r="XZ36" s="17"/>
      <c r="YA36" s="17"/>
      <c r="YB36" s="17"/>
      <c r="YC36" s="17"/>
      <c r="YD36" s="17"/>
      <c r="YE36" s="17"/>
      <c r="YF36" s="17"/>
      <c r="YG36" s="17"/>
      <c r="YH36" s="17"/>
      <c r="YI36" s="17"/>
      <c r="YJ36" s="17"/>
      <c r="YK36" s="17"/>
      <c r="YL36" s="17"/>
      <c r="YM36" s="17"/>
      <c r="YN36" s="17"/>
      <c r="YO36" s="17"/>
      <c r="YP36" s="17"/>
      <c r="YQ36" s="17"/>
      <c r="YR36" s="17"/>
      <c r="YS36" s="17"/>
      <c r="YT36" s="17"/>
      <c r="YU36" s="17"/>
      <c r="YV36" s="17"/>
      <c r="YW36" s="17"/>
      <c r="YX36" s="17"/>
      <c r="YY36" s="17"/>
      <c r="YZ36" s="17"/>
      <c r="ZA36" s="17"/>
      <c r="ZB36" s="17"/>
      <c r="ZC36" s="17"/>
      <c r="ZD36" s="17"/>
      <c r="ZE36" s="17"/>
      <c r="ZF36" s="17"/>
      <c r="ZG36" s="17"/>
      <c r="ZH36" s="17"/>
      <c r="ZI36" s="17"/>
      <c r="ZJ36" s="17"/>
      <c r="ZK36" s="17"/>
      <c r="ZL36" s="17"/>
      <c r="ZM36" s="17"/>
      <c r="ZN36" s="17"/>
      <c r="ZO36" s="17"/>
      <c r="ZP36" s="17"/>
      <c r="ZQ36" s="17"/>
      <c r="ZR36" s="17"/>
      <c r="ZS36" s="17"/>
      <c r="ZT36" s="17"/>
      <c r="ZU36" s="17"/>
      <c r="ZV36" s="17"/>
      <c r="ZW36" s="17"/>
      <c r="ZX36" s="17"/>
      <c r="ZY36" s="17"/>
      <c r="ZZ36" s="17"/>
      <c r="AAA36" s="17"/>
      <c r="AAB36" s="17"/>
      <c r="AAC36" s="17"/>
      <c r="AAD36" s="17"/>
      <c r="AAE36" s="17"/>
      <c r="AAF36" s="17"/>
      <c r="AAG36" s="17"/>
      <c r="AAH36" s="17"/>
      <c r="AAI36" s="17"/>
      <c r="AAJ36" s="17"/>
      <c r="AAK36" s="17"/>
      <c r="AAL36" s="17"/>
      <c r="AAM36" s="17"/>
      <c r="AAN36" s="17"/>
      <c r="AAO36" s="17"/>
      <c r="AAP36" s="17"/>
      <c r="AAQ36" s="17"/>
      <c r="AAR36" s="17"/>
      <c r="AAS36" s="17"/>
      <c r="AAT36" s="17"/>
      <c r="AAU36" s="17"/>
      <c r="AAV36" s="17"/>
      <c r="AAW36" s="17"/>
      <c r="AAX36" s="17"/>
      <c r="AAY36" s="17"/>
      <c r="AAZ36" s="17"/>
      <c r="ABA36" s="17"/>
      <c r="ABB36" s="17"/>
      <c r="ABC36" s="17"/>
      <c r="ABD36" s="17"/>
      <c r="ABE36" s="17"/>
      <c r="ABF36" s="17"/>
      <c r="ABG36" s="17"/>
      <c r="ABH36" s="17"/>
      <c r="ABI36" s="17"/>
      <c r="ABJ36" s="17"/>
      <c r="ABK36" s="17"/>
      <c r="ABL36" s="17"/>
      <c r="ABM36" s="17"/>
      <c r="ABN36" s="17"/>
      <c r="ABO36" s="17"/>
      <c r="ABP36" s="17"/>
      <c r="ABQ36" s="17"/>
      <c r="ABR36" s="17"/>
      <c r="ABS36" s="17"/>
      <c r="ABT36" s="17"/>
      <c r="ABU36" s="17"/>
      <c r="ABV36" s="17"/>
      <c r="ABW36" s="17"/>
      <c r="ABX36" s="17"/>
      <c r="ABY36" s="17"/>
      <c r="ABZ36" s="17"/>
      <c r="ACA36" s="17"/>
      <c r="ACB36" s="17"/>
      <c r="ACC36" s="17"/>
      <c r="ACD36" s="17"/>
      <c r="ACE36" s="17"/>
      <c r="ACF36" s="17"/>
      <c r="ACG36" s="17"/>
      <c r="ACH36" s="17"/>
      <c r="ACI36" s="17"/>
      <c r="ACJ36" s="17"/>
      <c r="ACK36" s="17"/>
      <c r="ACL36" s="17"/>
      <c r="ACM36" s="17"/>
      <c r="ACN36" s="17"/>
      <c r="ACO36" s="17"/>
      <c r="ACP36" s="17"/>
      <c r="ACQ36" s="17"/>
      <c r="ACR36" s="17"/>
      <c r="ACS36" s="17"/>
      <c r="ACT36" s="17"/>
      <c r="ACU36" s="17"/>
      <c r="ACV36" s="17"/>
      <c r="ACW36" s="17"/>
      <c r="ACX36" s="17"/>
      <c r="ACY36" s="17"/>
      <c r="ACZ36" s="17"/>
      <c r="ADA36" s="17"/>
      <c r="ADB36" s="17"/>
      <c r="ADC36" s="17"/>
      <c r="ADD36" s="17"/>
      <c r="ADE36" s="17"/>
      <c r="ADF36" s="17"/>
      <c r="ADG36" s="17"/>
      <c r="ADH36" s="17"/>
      <c r="ADI36" s="17"/>
      <c r="ADJ36" s="17"/>
      <c r="ADK36" s="17"/>
      <c r="ADL36" s="17"/>
      <c r="ADM36" s="17"/>
      <c r="ADN36" s="17"/>
      <c r="ADO36" s="17"/>
      <c r="ADP36" s="17"/>
      <c r="ADQ36" s="17"/>
      <c r="ADR36" s="17"/>
      <c r="ADS36" s="17"/>
      <c r="ADT36" s="17"/>
      <c r="ADU36" s="17"/>
      <c r="ADV36" s="17"/>
      <c r="ADW36" s="17"/>
      <c r="ADX36" s="17"/>
      <c r="ADY36" s="17"/>
      <c r="ADZ36" s="17"/>
      <c r="AEA36" s="17"/>
      <c r="AEB36" s="17"/>
      <c r="AEC36" s="17"/>
      <c r="AED36" s="17"/>
      <c r="AEE36" s="17"/>
      <c r="AEF36" s="17"/>
      <c r="AEG36" s="17"/>
      <c r="AEH36" s="17"/>
      <c r="AEI36" s="17"/>
      <c r="AEJ36" s="17"/>
      <c r="AEK36" s="17"/>
      <c r="AEL36" s="17"/>
      <c r="AEM36" s="17"/>
      <c r="AEN36" s="17"/>
      <c r="AEO36" s="17"/>
      <c r="AEP36" s="17"/>
      <c r="AEQ36" s="17"/>
      <c r="AER36" s="17"/>
      <c r="AES36" s="17"/>
      <c r="AET36" s="17"/>
      <c r="AEU36" s="17"/>
      <c r="AEV36" s="17"/>
      <c r="AEW36" s="17"/>
      <c r="AEX36" s="17"/>
      <c r="AEY36" s="17"/>
      <c r="AEZ36" s="17"/>
      <c r="AFA36" s="17"/>
      <c r="AFB36" s="17"/>
      <c r="AFC36" s="17"/>
      <c r="AFD36" s="17"/>
      <c r="AFE36" s="17"/>
      <c r="AFF36" s="17"/>
      <c r="AFG36" s="17"/>
      <c r="AFH36" s="17"/>
      <c r="AFI36" s="17"/>
      <c r="AFJ36" s="17"/>
      <c r="AFK36" s="17"/>
      <c r="AFL36" s="17"/>
      <c r="AFM36" s="17"/>
      <c r="AFN36" s="17"/>
      <c r="AFO36" s="17"/>
      <c r="AFP36" s="17"/>
      <c r="AFQ36" s="17"/>
      <c r="AFR36" s="17"/>
      <c r="AFS36" s="17"/>
      <c r="AFT36" s="17"/>
      <c r="AFU36" s="17"/>
      <c r="AFV36" s="17"/>
      <c r="AFW36" s="17"/>
      <c r="AFX36" s="17"/>
      <c r="AFY36" s="17"/>
      <c r="AFZ36" s="17"/>
      <c r="AGA36" s="17"/>
      <c r="AGB36" s="17"/>
      <c r="AGC36" s="17"/>
      <c r="AGD36" s="17"/>
      <c r="AGE36" s="17"/>
      <c r="AGF36" s="17"/>
      <c r="AGG36" s="17"/>
      <c r="AGH36" s="17"/>
      <c r="AGI36" s="17"/>
      <c r="AGJ36" s="17"/>
      <c r="AGK36" s="17"/>
      <c r="AGL36" s="17"/>
      <c r="AGM36" s="17"/>
      <c r="AGN36" s="17"/>
      <c r="AGO36" s="17"/>
      <c r="AGP36" s="17"/>
      <c r="AGQ36" s="17"/>
      <c r="AGR36" s="17"/>
      <c r="AGS36" s="17"/>
      <c r="AGT36" s="17"/>
      <c r="AGU36" s="17"/>
      <c r="AGV36" s="17"/>
      <c r="AGW36" s="17"/>
      <c r="AGX36" s="17"/>
      <c r="AGY36" s="17"/>
      <c r="AGZ36" s="17"/>
      <c r="AHA36" s="17"/>
      <c r="AHB36" s="17"/>
      <c r="AHC36" s="17"/>
      <c r="AHD36" s="17"/>
      <c r="AHE36" s="17"/>
      <c r="AHF36" s="17"/>
      <c r="AHG36" s="17"/>
      <c r="AHH36" s="17"/>
      <c r="AHI36" s="17"/>
      <c r="AHJ36" s="17"/>
      <c r="AHK36" s="17"/>
      <c r="AHL36" s="17"/>
      <c r="AHM36" s="17"/>
      <c r="AHN36" s="17"/>
      <c r="AHO36" s="17"/>
      <c r="AHP36" s="17"/>
      <c r="AHQ36" s="17"/>
      <c r="AHR36" s="17"/>
      <c r="AHS36" s="17"/>
      <c r="AHT36" s="17"/>
      <c r="AHU36" s="17"/>
      <c r="AHV36" s="17"/>
      <c r="AHW36" s="17"/>
      <c r="AHX36" s="17"/>
      <c r="AHY36" s="17"/>
      <c r="AHZ36" s="17"/>
      <c r="AIA36" s="17"/>
      <c r="AIB36" s="17"/>
      <c r="AIC36" s="17"/>
      <c r="AID36" s="17"/>
      <c r="AIE36" s="17"/>
      <c r="AIF36" s="17"/>
      <c r="AIG36" s="17"/>
      <c r="AIH36" s="17"/>
      <c r="AII36" s="17"/>
      <c r="AIJ36" s="17"/>
      <c r="AIK36" s="17"/>
      <c r="AIL36" s="17"/>
      <c r="AIM36" s="17"/>
      <c r="AIN36" s="17"/>
      <c r="AIO36" s="17"/>
      <c r="AIP36" s="17"/>
      <c r="AIQ36" s="17"/>
      <c r="AIR36" s="17"/>
      <c r="AIS36" s="17"/>
      <c r="AIT36" s="17"/>
      <c r="AIU36" s="17"/>
      <c r="AIV36" s="17"/>
      <c r="AIW36" s="17"/>
      <c r="AIX36" s="17"/>
      <c r="AIY36" s="17"/>
      <c r="AIZ36" s="17"/>
      <c r="AJA36" s="17"/>
      <c r="AJB36" s="17"/>
      <c r="AJC36" s="17"/>
      <c r="AJD36" s="17"/>
      <c r="AJE36" s="17"/>
      <c r="AJF36" s="17"/>
      <c r="AJG36" s="17"/>
      <c r="AJH36" s="17"/>
      <c r="AJI36" s="17"/>
      <c r="AJJ36" s="17"/>
      <c r="AJK36" s="17"/>
      <c r="AJL36" s="17"/>
      <c r="AJM36" s="17"/>
      <c r="AJN36" s="17"/>
      <c r="AJO36" s="17"/>
      <c r="AJP36" s="17"/>
      <c r="AJQ36" s="17"/>
      <c r="AJR36" s="17"/>
      <c r="AJS36" s="17"/>
      <c r="AJT36" s="17"/>
      <c r="AJU36" s="17"/>
      <c r="AJV36" s="17"/>
      <c r="AJW36" s="17"/>
      <c r="AJX36" s="17"/>
      <c r="AJY36" s="17"/>
      <c r="AJZ36" s="17"/>
      <c r="AKA36" s="17"/>
      <c r="AKB36" s="17"/>
      <c r="AKC36" s="17"/>
      <c r="AKD36" s="17"/>
      <c r="AKE36" s="17"/>
      <c r="AKF36" s="17"/>
      <c r="AKG36" s="17"/>
      <c r="AKH36" s="17"/>
      <c r="AKI36" s="17"/>
      <c r="AKJ36" s="17"/>
      <c r="AKK36" s="17"/>
      <c r="AKL36" s="17"/>
      <c r="AKM36" s="17"/>
      <c r="AKN36" s="17"/>
      <c r="AKO36" s="17"/>
      <c r="AKP36" s="17"/>
      <c r="AKQ36" s="17"/>
      <c r="AKR36" s="17"/>
      <c r="AKS36" s="17"/>
      <c r="AKT36" s="17"/>
      <c r="AKU36" s="17"/>
      <c r="AKV36" s="17"/>
      <c r="AKW36" s="17"/>
      <c r="AKX36" s="17"/>
      <c r="AKY36" s="17"/>
      <c r="AKZ36" s="17"/>
      <c r="ALA36" s="17"/>
      <c r="ALB36" s="17"/>
      <c r="ALC36" s="17"/>
      <c r="ALD36" s="17"/>
      <c r="ALE36" s="17"/>
      <c r="ALF36" s="17"/>
      <c r="ALG36" s="17"/>
      <c r="ALH36" s="17"/>
      <c r="ALI36" s="17"/>
      <c r="ALJ36" s="17"/>
      <c r="ALK36" s="17"/>
      <c r="ALL36" s="17"/>
      <c r="ALM36" s="17"/>
      <c r="ALN36" s="17"/>
      <c r="ALO36" s="17"/>
      <c r="ALP36" s="17"/>
      <c r="ALQ36" s="17"/>
      <c r="ALR36" s="17"/>
      <c r="ALS36" s="17"/>
      <c r="ALT36" s="17"/>
      <c r="ALU36" s="17"/>
      <c r="ALV36" s="17"/>
      <c r="ALW36" s="17"/>
      <c r="ALX36" s="17"/>
      <c r="ALY36" s="17"/>
      <c r="ALZ36" s="17"/>
      <c r="AMA36" s="17"/>
      <c r="AMB36" s="17"/>
      <c r="AMC36" s="17"/>
      <c r="AMD36" s="17"/>
      <c r="AME36" s="17"/>
      <c r="AMF36" s="17"/>
      <c r="AMG36" s="17"/>
    </row>
    <row r="37" spans="1:1021">
      <c r="A37" s="16" t="s">
        <v>47</v>
      </c>
      <c r="B37" s="17">
        <f>最低賃金の推移!C37/最低賃金の推移!C$16</f>
        <v>0.90960451977401124</v>
      </c>
      <c r="C37" s="17">
        <f>最低賃金の推移!D37/最低賃金の推移!D$16</f>
        <v>0.90960451977401124</v>
      </c>
      <c r="D37" s="17">
        <f>最低賃金の推移!E37/最低賃金の推移!E$16</f>
        <v>0.90845070422535212</v>
      </c>
      <c r="E37" s="17">
        <f>最低賃金の推移!F37/最低賃金の推移!F$16</f>
        <v>0.90896358543417366</v>
      </c>
      <c r="F37" s="17">
        <f>最低賃金の推移!G37/最低賃金の推移!G$16</f>
        <v>0.90959666203059808</v>
      </c>
      <c r="G37" s="17">
        <f>最低賃金の推移!H37/最低賃金の推移!H$16</f>
        <v>0.90527740189445194</v>
      </c>
      <c r="H37" s="17">
        <f>最低賃金の推移!I37/最低賃金の推移!I$16</f>
        <v>0.89164490861618795</v>
      </c>
      <c r="I37" s="17">
        <f>最低賃金の推移!J37/最低賃金の推移!J$16</f>
        <v>0.87484197218710491</v>
      </c>
      <c r="J37" s="17">
        <f>最低賃金の推移!K37/最低賃金の推移!K$16</f>
        <v>0.85749086479902559</v>
      </c>
      <c r="K37" s="17">
        <f>最低賃金の推移!L37/最低賃金の推移!L$16</f>
        <v>0.84826762246117082</v>
      </c>
      <c r="L37" s="17">
        <f>最低賃金の推移!M37/最低賃金の推移!M$16</f>
        <v>0.84588235294117642</v>
      </c>
      <c r="M37" s="17">
        <f>最低賃金の推移!N37/最低賃金の推移!N$16</f>
        <v>0.84349827387802068</v>
      </c>
      <c r="N37" s="17">
        <f>最低賃金の推移!O37/最低賃金の推移!O$16</f>
        <v>0.84459459459459463</v>
      </c>
      <c r="O37" s="17">
        <f>最低賃金の推移!P37/最低賃金の推移!P$16</f>
        <v>0.84785005512679157</v>
      </c>
      <c r="P37" s="17">
        <f>最低賃金の推移!Q37/最低賃金の推移!Q$16</f>
        <v>0.85085836909871249</v>
      </c>
      <c r="Q37" s="17">
        <f>最低賃金の推移!R37/最低賃金の推移!R$16</f>
        <v>0.85386221294363251</v>
      </c>
      <c r="R37" s="17">
        <f>最低賃金の推移!S37/最低賃金の推移!S$16</f>
        <v>0.85685279187817254</v>
      </c>
      <c r="S37" s="17">
        <f>最低賃金の推移!T37/最低賃金の推移!T$16</f>
        <v>0.859822309970385</v>
      </c>
      <c r="T37" s="17">
        <f>最低賃金の推移!U37/最低賃金の推移!U$16</f>
        <v>0.859822309970385</v>
      </c>
      <c r="U37" s="17">
        <f>最低賃金の推移!V37/最低賃金の推移!V$16</f>
        <v>0.86359269932756966</v>
      </c>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c r="QD37" s="17"/>
      <c r="QE37" s="17"/>
      <c r="QF37" s="17"/>
      <c r="QG37" s="17"/>
      <c r="QH37" s="17"/>
      <c r="QI37" s="17"/>
      <c r="QJ37" s="17"/>
      <c r="QK37" s="17"/>
      <c r="QL37" s="17"/>
      <c r="QM37" s="17"/>
      <c r="QN37" s="17"/>
      <c r="QO37" s="17"/>
      <c r="QP37" s="17"/>
      <c r="QQ37" s="17"/>
      <c r="QR37" s="17"/>
      <c r="QS37" s="17"/>
      <c r="QT37" s="17"/>
      <c r="QU37" s="17"/>
      <c r="QV37" s="17"/>
      <c r="QW37" s="17"/>
      <c r="QX37" s="17"/>
      <c r="QY37" s="17"/>
      <c r="QZ37" s="17"/>
      <c r="RA37" s="17"/>
      <c r="RB37" s="17"/>
      <c r="RC37" s="17"/>
      <c r="RD37" s="17"/>
      <c r="RE37" s="17"/>
      <c r="RF37" s="17"/>
      <c r="RG37" s="17"/>
      <c r="RH37" s="17"/>
      <c r="RI37" s="17"/>
      <c r="RJ37" s="17"/>
      <c r="RK37" s="17"/>
      <c r="RL37" s="17"/>
      <c r="RM37" s="17"/>
      <c r="RN37" s="17"/>
      <c r="RO37" s="17"/>
      <c r="RP37" s="17"/>
      <c r="RQ37" s="17"/>
      <c r="RR37" s="17"/>
      <c r="RS37" s="17"/>
      <c r="RT37" s="17"/>
      <c r="RU37" s="17"/>
      <c r="RV37" s="17"/>
      <c r="RW37" s="17"/>
      <c r="RX37" s="17"/>
      <c r="RY37" s="17"/>
      <c r="RZ37" s="17"/>
      <c r="SA37" s="17"/>
      <c r="SB37" s="17"/>
      <c r="SC37" s="17"/>
      <c r="SD37" s="17"/>
      <c r="SE37" s="17"/>
      <c r="SF37" s="17"/>
      <c r="SG37" s="17"/>
      <c r="SH37" s="17"/>
      <c r="SI37" s="17"/>
      <c r="SJ37" s="17"/>
      <c r="SK37" s="17"/>
      <c r="SL37" s="17"/>
      <c r="SM37" s="17"/>
      <c r="SN37" s="17"/>
      <c r="SO37" s="17"/>
      <c r="SP37" s="17"/>
      <c r="SQ37" s="17"/>
      <c r="SR37" s="17"/>
      <c r="SS37" s="17"/>
      <c r="ST37" s="17"/>
      <c r="SU37" s="17"/>
      <c r="SV37" s="17"/>
      <c r="SW37" s="17"/>
      <c r="SX37" s="17"/>
      <c r="SY37" s="17"/>
      <c r="SZ37" s="17"/>
      <c r="TA37" s="17"/>
      <c r="TB37" s="17"/>
      <c r="TC37" s="17"/>
      <c r="TD37" s="17"/>
      <c r="TE37" s="17"/>
      <c r="TF37" s="17"/>
      <c r="TG37" s="17"/>
      <c r="TH37" s="17"/>
      <c r="TI37" s="17"/>
      <c r="TJ37" s="17"/>
      <c r="TK37" s="17"/>
      <c r="TL37" s="17"/>
      <c r="TM37" s="17"/>
      <c r="TN37" s="17"/>
      <c r="TO37" s="17"/>
      <c r="TP37" s="17"/>
      <c r="TQ37" s="17"/>
      <c r="TR37" s="17"/>
      <c r="TS37" s="17"/>
      <c r="TT37" s="17"/>
      <c r="TU37" s="17"/>
      <c r="TV37" s="17"/>
      <c r="TW37" s="17"/>
      <c r="TX37" s="17"/>
      <c r="TY37" s="17"/>
      <c r="TZ37" s="17"/>
      <c r="UA37" s="17"/>
      <c r="UB37" s="17"/>
      <c r="UC37" s="17"/>
      <c r="UD37" s="17"/>
      <c r="UE37" s="17"/>
      <c r="UF37" s="17"/>
      <c r="UG37" s="17"/>
      <c r="UH37" s="17"/>
      <c r="UI37" s="17"/>
      <c r="UJ37" s="17"/>
      <c r="UK37" s="17"/>
      <c r="UL37" s="17"/>
      <c r="UM37" s="17"/>
      <c r="UN37" s="17"/>
      <c r="UO37" s="17"/>
      <c r="UP37" s="17"/>
      <c r="UQ37" s="17"/>
      <c r="UR37" s="17"/>
      <c r="US37" s="17"/>
      <c r="UT37" s="17"/>
      <c r="UU37" s="17"/>
      <c r="UV37" s="17"/>
      <c r="UW37" s="17"/>
      <c r="UX37" s="17"/>
      <c r="UY37" s="17"/>
      <c r="UZ37" s="17"/>
      <c r="VA37" s="17"/>
      <c r="VB37" s="17"/>
      <c r="VC37" s="17"/>
      <c r="VD37" s="17"/>
      <c r="VE37" s="17"/>
      <c r="VF37" s="17"/>
      <c r="VG37" s="17"/>
      <c r="VH37" s="17"/>
      <c r="VI37" s="17"/>
      <c r="VJ37" s="17"/>
      <c r="VK37" s="17"/>
      <c r="VL37" s="17"/>
      <c r="VM37" s="17"/>
      <c r="VN37" s="17"/>
      <c r="VO37" s="17"/>
      <c r="VP37" s="17"/>
      <c r="VQ37" s="17"/>
      <c r="VR37" s="17"/>
      <c r="VS37" s="17"/>
      <c r="VT37" s="17"/>
      <c r="VU37" s="17"/>
      <c r="VV37" s="17"/>
      <c r="VW37" s="17"/>
      <c r="VX37" s="17"/>
      <c r="VY37" s="17"/>
      <c r="VZ37" s="17"/>
      <c r="WA37" s="17"/>
      <c r="WB37" s="17"/>
      <c r="WC37" s="17"/>
      <c r="WD37" s="17"/>
      <c r="WE37" s="17"/>
      <c r="WF37" s="17"/>
      <c r="WG37" s="17"/>
      <c r="WH37" s="17"/>
      <c r="WI37" s="17"/>
      <c r="WJ37" s="17"/>
      <c r="WK37" s="17"/>
      <c r="WL37" s="17"/>
      <c r="WM37" s="17"/>
      <c r="WN37" s="17"/>
      <c r="WO37" s="17"/>
      <c r="WP37" s="17"/>
      <c r="WQ37" s="17"/>
      <c r="WR37" s="17"/>
      <c r="WS37" s="17"/>
      <c r="WT37" s="17"/>
      <c r="WU37" s="17"/>
      <c r="WV37" s="17"/>
      <c r="WW37" s="17"/>
      <c r="WX37" s="17"/>
      <c r="WY37" s="17"/>
      <c r="WZ37" s="17"/>
      <c r="XA37" s="17"/>
      <c r="XB37" s="17"/>
      <c r="XC37" s="17"/>
      <c r="XD37" s="17"/>
      <c r="XE37" s="17"/>
      <c r="XF37" s="17"/>
      <c r="XG37" s="17"/>
      <c r="XH37" s="17"/>
      <c r="XI37" s="17"/>
      <c r="XJ37" s="17"/>
      <c r="XK37" s="17"/>
      <c r="XL37" s="17"/>
      <c r="XM37" s="17"/>
      <c r="XN37" s="17"/>
      <c r="XO37" s="17"/>
      <c r="XP37" s="17"/>
      <c r="XQ37" s="17"/>
      <c r="XR37" s="17"/>
      <c r="XS37" s="17"/>
      <c r="XT37" s="17"/>
      <c r="XU37" s="17"/>
      <c r="XV37" s="17"/>
      <c r="XW37" s="17"/>
      <c r="XX37" s="17"/>
      <c r="XY37" s="17"/>
      <c r="XZ37" s="17"/>
      <c r="YA37" s="17"/>
      <c r="YB37" s="17"/>
      <c r="YC37" s="17"/>
      <c r="YD37" s="17"/>
      <c r="YE37" s="17"/>
      <c r="YF37" s="17"/>
      <c r="YG37" s="17"/>
      <c r="YH37" s="17"/>
      <c r="YI37" s="17"/>
      <c r="YJ37" s="17"/>
      <c r="YK37" s="17"/>
      <c r="YL37" s="17"/>
      <c r="YM37" s="17"/>
      <c r="YN37" s="17"/>
      <c r="YO37" s="17"/>
      <c r="YP37" s="17"/>
      <c r="YQ37" s="17"/>
      <c r="YR37" s="17"/>
      <c r="YS37" s="17"/>
      <c r="YT37" s="17"/>
      <c r="YU37" s="17"/>
      <c r="YV37" s="17"/>
      <c r="YW37" s="17"/>
      <c r="YX37" s="17"/>
      <c r="YY37" s="17"/>
      <c r="YZ37" s="17"/>
      <c r="ZA37" s="17"/>
      <c r="ZB37" s="17"/>
      <c r="ZC37" s="17"/>
      <c r="ZD37" s="17"/>
      <c r="ZE37" s="17"/>
      <c r="ZF37" s="17"/>
      <c r="ZG37" s="17"/>
      <c r="ZH37" s="17"/>
      <c r="ZI37" s="17"/>
      <c r="ZJ37" s="17"/>
      <c r="ZK37" s="17"/>
      <c r="ZL37" s="17"/>
      <c r="ZM37" s="17"/>
      <c r="ZN37" s="17"/>
      <c r="ZO37" s="17"/>
      <c r="ZP37" s="17"/>
      <c r="ZQ37" s="17"/>
      <c r="ZR37" s="17"/>
      <c r="ZS37" s="17"/>
      <c r="ZT37" s="17"/>
      <c r="ZU37" s="17"/>
      <c r="ZV37" s="17"/>
      <c r="ZW37" s="17"/>
      <c r="ZX37" s="17"/>
      <c r="ZY37" s="17"/>
      <c r="ZZ37" s="17"/>
      <c r="AAA37" s="17"/>
      <c r="AAB37" s="17"/>
      <c r="AAC37" s="17"/>
      <c r="AAD37" s="17"/>
      <c r="AAE37" s="17"/>
      <c r="AAF37" s="17"/>
      <c r="AAG37" s="17"/>
      <c r="AAH37" s="17"/>
      <c r="AAI37" s="17"/>
      <c r="AAJ37" s="17"/>
      <c r="AAK37" s="17"/>
      <c r="AAL37" s="17"/>
      <c r="AAM37" s="17"/>
      <c r="AAN37" s="17"/>
      <c r="AAO37" s="17"/>
      <c r="AAP37" s="17"/>
      <c r="AAQ37" s="17"/>
      <c r="AAR37" s="17"/>
      <c r="AAS37" s="17"/>
      <c r="AAT37" s="17"/>
      <c r="AAU37" s="17"/>
      <c r="AAV37" s="17"/>
      <c r="AAW37" s="17"/>
      <c r="AAX37" s="17"/>
      <c r="AAY37" s="17"/>
      <c r="AAZ37" s="17"/>
      <c r="ABA37" s="17"/>
      <c r="ABB37" s="17"/>
      <c r="ABC37" s="17"/>
      <c r="ABD37" s="17"/>
      <c r="ABE37" s="17"/>
      <c r="ABF37" s="17"/>
      <c r="ABG37" s="17"/>
      <c r="ABH37" s="17"/>
      <c r="ABI37" s="17"/>
      <c r="ABJ37" s="17"/>
      <c r="ABK37" s="17"/>
      <c r="ABL37" s="17"/>
      <c r="ABM37" s="17"/>
      <c r="ABN37" s="17"/>
      <c r="ABO37" s="17"/>
      <c r="ABP37" s="17"/>
      <c r="ABQ37" s="17"/>
      <c r="ABR37" s="17"/>
      <c r="ABS37" s="17"/>
      <c r="ABT37" s="17"/>
      <c r="ABU37" s="17"/>
      <c r="ABV37" s="17"/>
      <c r="ABW37" s="17"/>
      <c r="ABX37" s="17"/>
      <c r="ABY37" s="17"/>
      <c r="ABZ37" s="17"/>
      <c r="ACA37" s="17"/>
      <c r="ACB37" s="17"/>
      <c r="ACC37" s="17"/>
      <c r="ACD37" s="17"/>
      <c r="ACE37" s="17"/>
      <c r="ACF37" s="17"/>
      <c r="ACG37" s="17"/>
      <c r="ACH37" s="17"/>
      <c r="ACI37" s="17"/>
      <c r="ACJ37" s="17"/>
      <c r="ACK37" s="17"/>
      <c r="ACL37" s="17"/>
      <c r="ACM37" s="17"/>
      <c r="ACN37" s="17"/>
      <c r="ACO37" s="17"/>
      <c r="ACP37" s="17"/>
      <c r="ACQ37" s="17"/>
      <c r="ACR37" s="17"/>
      <c r="ACS37" s="17"/>
      <c r="ACT37" s="17"/>
      <c r="ACU37" s="17"/>
      <c r="ACV37" s="17"/>
      <c r="ACW37" s="17"/>
      <c r="ACX37" s="17"/>
      <c r="ACY37" s="17"/>
      <c r="ACZ37" s="17"/>
      <c r="ADA37" s="17"/>
      <c r="ADB37" s="17"/>
      <c r="ADC37" s="17"/>
      <c r="ADD37" s="17"/>
      <c r="ADE37" s="17"/>
      <c r="ADF37" s="17"/>
      <c r="ADG37" s="17"/>
      <c r="ADH37" s="17"/>
      <c r="ADI37" s="17"/>
      <c r="ADJ37" s="17"/>
      <c r="ADK37" s="17"/>
      <c r="ADL37" s="17"/>
      <c r="ADM37" s="17"/>
      <c r="ADN37" s="17"/>
      <c r="ADO37" s="17"/>
      <c r="ADP37" s="17"/>
      <c r="ADQ37" s="17"/>
      <c r="ADR37" s="17"/>
      <c r="ADS37" s="17"/>
      <c r="ADT37" s="17"/>
      <c r="ADU37" s="17"/>
      <c r="ADV37" s="17"/>
      <c r="ADW37" s="17"/>
      <c r="ADX37" s="17"/>
      <c r="ADY37" s="17"/>
      <c r="ADZ37" s="17"/>
      <c r="AEA37" s="17"/>
      <c r="AEB37" s="17"/>
      <c r="AEC37" s="17"/>
      <c r="AED37" s="17"/>
      <c r="AEE37" s="17"/>
      <c r="AEF37" s="17"/>
      <c r="AEG37" s="17"/>
      <c r="AEH37" s="17"/>
      <c r="AEI37" s="17"/>
      <c r="AEJ37" s="17"/>
      <c r="AEK37" s="17"/>
      <c r="AEL37" s="17"/>
      <c r="AEM37" s="17"/>
      <c r="AEN37" s="17"/>
      <c r="AEO37" s="17"/>
      <c r="AEP37" s="17"/>
      <c r="AEQ37" s="17"/>
      <c r="AER37" s="17"/>
      <c r="AES37" s="17"/>
      <c r="AET37" s="17"/>
      <c r="AEU37" s="17"/>
      <c r="AEV37" s="17"/>
      <c r="AEW37" s="17"/>
      <c r="AEX37" s="17"/>
      <c r="AEY37" s="17"/>
      <c r="AEZ37" s="17"/>
      <c r="AFA37" s="17"/>
      <c r="AFB37" s="17"/>
      <c r="AFC37" s="17"/>
      <c r="AFD37" s="17"/>
      <c r="AFE37" s="17"/>
      <c r="AFF37" s="17"/>
      <c r="AFG37" s="17"/>
      <c r="AFH37" s="17"/>
      <c r="AFI37" s="17"/>
      <c r="AFJ37" s="17"/>
      <c r="AFK37" s="17"/>
      <c r="AFL37" s="17"/>
      <c r="AFM37" s="17"/>
      <c r="AFN37" s="17"/>
      <c r="AFO37" s="17"/>
      <c r="AFP37" s="17"/>
      <c r="AFQ37" s="17"/>
      <c r="AFR37" s="17"/>
      <c r="AFS37" s="17"/>
      <c r="AFT37" s="17"/>
      <c r="AFU37" s="17"/>
      <c r="AFV37" s="17"/>
      <c r="AFW37" s="17"/>
      <c r="AFX37" s="17"/>
      <c r="AFY37" s="17"/>
      <c r="AFZ37" s="17"/>
      <c r="AGA37" s="17"/>
      <c r="AGB37" s="17"/>
      <c r="AGC37" s="17"/>
      <c r="AGD37" s="17"/>
      <c r="AGE37" s="17"/>
      <c r="AGF37" s="17"/>
      <c r="AGG37" s="17"/>
      <c r="AGH37" s="17"/>
      <c r="AGI37" s="17"/>
      <c r="AGJ37" s="17"/>
      <c r="AGK37" s="17"/>
      <c r="AGL37" s="17"/>
      <c r="AGM37" s="17"/>
      <c r="AGN37" s="17"/>
      <c r="AGO37" s="17"/>
      <c r="AGP37" s="17"/>
      <c r="AGQ37" s="17"/>
      <c r="AGR37" s="17"/>
      <c r="AGS37" s="17"/>
      <c r="AGT37" s="17"/>
      <c r="AGU37" s="17"/>
      <c r="AGV37" s="17"/>
      <c r="AGW37" s="17"/>
      <c r="AGX37" s="17"/>
      <c r="AGY37" s="17"/>
      <c r="AGZ37" s="17"/>
      <c r="AHA37" s="17"/>
      <c r="AHB37" s="17"/>
      <c r="AHC37" s="17"/>
      <c r="AHD37" s="17"/>
      <c r="AHE37" s="17"/>
      <c r="AHF37" s="17"/>
      <c r="AHG37" s="17"/>
      <c r="AHH37" s="17"/>
      <c r="AHI37" s="17"/>
      <c r="AHJ37" s="17"/>
      <c r="AHK37" s="17"/>
      <c r="AHL37" s="17"/>
      <c r="AHM37" s="17"/>
      <c r="AHN37" s="17"/>
      <c r="AHO37" s="17"/>
      <c r="AHP37" s="17"/>
      <c r="AHQ37" s="17"/>
      <c r="AHR37" s="17"/>
      <c r="AHS37" s="17"/>
      <c r="AHT37" s="17"/>
      <c r="AHU37" s="17"/>
      <c r="AHV37" s="17"/>
      <c r="AHW37" s="17"/>
      <c r="AHX37" s="17"/>
      <c r="AHY37" s="17"/>
      <c r="AHZ37" s="17"/>
      <c r="AIA37" s="17"/>
      <c r="AIB37" s="17"/>
      <c r="AIC37" s="17"/>
      <c r="AID37" s="17"/>
      <c r="AIE37" s="17"/>
      <c r="AIF37" s="17"/>
      <c r="AIG37" s="17"/>
      <c r="AIH37" s="17"/>
      <c r="AII37" s="17"/>
      <c r="AIJ37" s="17"/>
      <c r="AIK37" s="17"/>
      <c r="AIL37" s="17"/>
      <c r="AIM37" s="17"/>
      <c r="AIN37" s="17"/>
      <c r="AIO37" s="17"/>
      <c r="AIP37" s="17"/>
      <c r="AIQ37" s="17"/>
      <c r="AIR37" s="17"/>
      <c r="AIS37" s="17"/>
      <c r="AIT37" s="17"/>
      <c r="AIU37" s="17"/>
      <c r="AIV37" s="17"/>
      <c r="AIW37" s="17"/>
      <c r="AIX37" s="17"/>
      <c r="AIY37" s="17"/>
      <c r="AIZ37" s="17"/>
      <c r="AJA37" s="17"/>
      <c r="AJB37" s="17"/>
      <c r="AJC37" s="17"/>
      <c r="AJD37" s="17"/>
      <c r="AJE37" s="17"/>
      <c r="AJF37" s="17"/>
      <c r="AJG37" s="17"/>
      <c r="AJH37" s="17"/>
      <c r="AJI37" s="17"/>
      <c r="AJJ37" s="17"/>
      <c r="AJK37" s="17"/>
      <c r="AJL37" s="17"/>
      <c r="AJM37" s="17"/>
      <c r="AJN37" s="17"/>
      <c r="AJO37" s="17"/>
      <c r="AJP37" s="17"/>
      <c r="AJQ37" s="17"/>
      <c r="AJR37" s="17"/>
      <c r="AJS37" s="17"/>
      <c r="AJT37" s="17"/>
      <c r="AJU37" s="17"/>
      <c r="AJV37" s="17"/>
      <c r="AJW37" s="17"/>
      <c r="AJX37" s="17"/>
      <c r="AJY37" s="17"/>
      <c r="AJZ37" s="17"/>
      <c r="AKA37" s="17"/>
      <c r="AKB37" s="17"/>
      <c r="AKC37" s="17"/>
      <c r="AKD37" s="17"/>
      <c r="AKE37" s="17"/>
      <c r="AKF37" s="17"/>
      <c r="AKG37" s="17"/>
      <c r="AKH37" s="17"/>
      <c r="AKI37" s="17"/>
      <c r="AKJ37" s="17"/>
      <c r="AKK37" s="17"/>
      <c r="AKL37" s="17"/>
      <c r="AKM37" s="17"/>
      <c r="AKN37" s="17"/>
      <c r="AKO37" s="17"/>
      <c r="AKP37" s="17"/>
      <c r="AKQ37" s="17"/>
      <c r="AKR37" s="17"/>
      <c r="AKS37" s="17"/>
      <c r="AKT37" s="17"/>
      <c r="AKU37" s="17"/>
      <c r="AKV37" s="17"/>
      <c r="AKW37" s="17"/>
      <c r="AKX37" s="17"/>
      <c r="AKY37" s="17"/>
      <c r="AKZ37" s="17"/>
      <c r="ALA37" s="17"/>
      <c r="ALB37" s="17"/>
      <c r="ALC37" s="17"/>
      <c r="ALD37" s="17"/>
      <c r="ALE37" s="17"/>
      <c r="ALF37" s="17"/>
      <c r="ALG37" s="17"/>
      <c r="ALH37" s="17"/>
      <c r="ALI37" s="17"/>
      <c r="ALJ37" s="17"/>
      <c r="ALK37" s="17"/>
      <c r="ALL37" s="17"/>
      <c r="ALM37" s="17"/>
      <c r="ALN37" s="17"/>
      <c r="ALO37" s="17"/>
      <c r="ALP37" s="17"/>
      <c r="ALQ37" s="17"/>
      <c r="ALR37" s="17"/>
      <c r="ALS37" s="17"/>
      <c r="ALT37" s="17"/>
      <c r="ALU37" s="17"/>
      <c r="ALV37" s="17"/>
      <c r="ALW37" s="17"/>
      <c r="ALX37" s="17"/>
      <c r="ALY37" s="17"/>
      <c r="ALZ37" s="17"/>
      <c r="AMA37" s="17"/>
      <c r="AMB37" s="17"/>
      <c r="AMC37" s="17"/>
      <c r="AMD37" s="17"/>
      <c r="AME37" s="17"/>
      <c r="AMF37" s="17"/>
      <c r="AMG37" s="17"/>
    </row>
    <row r="38" spans="1:1021">
      <c r="A38" s="16" t="s">
        <v>48</v>
      </c>
      <c r="B38" s="17">
        <f>最低賃金の推移!C38/最低賃金の推移!C$16</f>
        <v>0.89971751412429379</v>
      </c>
      <c r="C38" s="17">
        <f>最低賃金の推移!D38/最低賃金の推移!D$16</f>
        <v>0.89971751412429379</v>
      </c>
      <c r="D38" s="17">
        <f>最低賃金の推移!E38/最低賃金の推移!E$16</f>
        <v>0.89859154929577467</v>
      </c>
      <c r="E38" s="17">
        <f>最低賃金の推移!F38/最低賃金の推移!F$16</f>
        <v>0.89915966386554624</v>
      </c>
      <c r="F38" s="17">
        <f>最低賃金の推移!G38/最低賃金の推移!G$16</f>
        <v>0.89847009735744088</v>
      </c>
      <c r="G38" s="17">
        <f>最低賃金の推移!H38/最低賃金の推移!H$16</f>
        <v>0.88903924221921515</v>
      </c>
      <c r="H38" s="17">
        <f>最低賃金の推移!I38/最低賃金の推移!I$16</f>
        <v>0.87206266318537862</v>
      </c>
      <c r="I38" s="17">
        <f>最低賃金の推移!J38/最低賃金の推移!J$16</f>
        <v>0.84576485461441209</v>
      </c>
      <c r="J38" s="17">
        <f>最低賃金の推移!K38/最低賃金の推移!K$16</f>
        <v>0.82947624847746648</v>
      </c>
      <c r="K38" s="17">
        <f>最低賃金の推移!L38/最低賃金の推移!L$16</f>
        <v>0.81720430107526887</v>
      </c>
      <c r="L38" s="17">
        <f>最低賃金の推移!M38/最低賃金の推移!M$16</f>
        <v>0.81176470588235294</v>
      </c>
      <c r="M38" s="17">
        <f>最低賃金の推移!N38/最低賃金の推移!N$16</f>
        <v>0.80667433831990798</v>
      </c>
      <c r="N38" s="17">
        <f>最低賃金の推移!O38/最低賃金の推移!O$16</f>
        <v>0.80518018018018023</v>
      </c>
      <c r="O38" s="17">
        <f>最低賃金の推移!P38/最低賃金の推移!P$16</f>
        <v>0.80595369349503854</v>
      </c>
      <c r="P38" s="17">
        <f>最低賃金の推移!Q38/最低賃金の推移!Q$16</f>
        <v>0.80793991416309008</v>
      </c>
      <c r="Q38" s="17">
        <f>最低賃金の推移!R38/最低賃金の推移!R$16</f>
        <v>0.8110647181628392</v>
      </c>
      <c r="R38" s="17">
        <f>最低賃金の推移!S38/最低賃金の推移!S$16</f>
        <v>0.81421319796954317</v>
      </c>
      <c r="S38" s="17">
        <f>最低賃金の推移!T38/最低賃金の推移!T$16</f>
        <v>0.81836130306021715</v>
      </c>
      <c r="T38" s="17">
        <f>最低賃金の推移!U38/最低賃金の推移!U$16</f>
        <v>0.81836130306021715</v>
      </c>
      <c r="U38" s="17">
        <f>最低賃金の推移!V38/最低賃金の推移!V$16</f>
        <v>0.8232468780019212</v>
      </c>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row>
    <row r="39" spans="1:1021">
      <c r="A39" s="16" t="s">
        <v>49</v>
      </c>
      <c r="B39" s="17">
        <f>最低賃金の推移!C39/最低賃金の推移!C$16</f>
        <v>0.86299435028248583</v>
      </c>
      <c r="C39" s="17">
        <f>最低賃金の推移!D39/最低賃金の推移!D$16</f>
        <v>0.86299435028248583</v>
      </c>
      <c r="D39" s="17">
        <f>最低賃金の推移!E39/最低賃金の推移!E$16</f>
        <v>0.86197183098591545</v>
      </c>
      <c r="E39" s="17">
        <f>最低賃金の推移!F39/最低賃金の推移!F$16</f>
        <v>0.8613445378151261</v>
      </c>
      <c r="F39" s="17">
        <f>最低賃金の推移!G39/最低賃金の推移!G$16</f>
        <v>0.8581363004172462</v>
      </c>
      <c r="G39" s="17">
        <f>最低賃金の推移!H39/最低賃金の推移!H$16</f>
        <v>0.84573748308525032</v>
      </c>
      <c r="H39" s="17">
        <f>最低賃金の推移!I39/最低賃金の推移!I$16</f>
        <v>0.82506527415143605</v>
      </c>
      <c r="I39" s="17">
        <f>最低賃金の推移!J39/最低賃金の推移!J$16</f>
        <v>0.80025284450063217</v>
      </c>
      <c r="J39" s="17">
        <f>最低賃金の推移!K39/最低賃金の推移!K$16</f>
        <v>0.7856272838002436</v>
      </c>
      <c r="K39" s="17">
        <f>最低賃金の推移!L39/最低賃金の推移!L$16</f>
        <v>0.77299880525686981</v>
      </c>
      <c r="L39" s="17">
        <f>最低賃金の推移!M39/最低賃金の推移!M$16</f>
        <v>0.76941176470588235</v>
      </c>
      <c r="M39" s="17">
        <f>最低賃金の推移!N39/最低賃金の推移!N$16</f>
        <v>0.76639815880322204</v>
      </c>
      <c r="N39" s="17">
        <f>最低賃金の推移!O39/最低賃金の推移!O$16</f>
        <v>0.76463963963963966</v>
      </c>
      <c r="O39" s="17">
        <f>最低賃金の推移!P39/最低賃金の推移!P$16</f>
        <v>0.7662624035281147</v>
      </c>
      <c r="P39" s="17">
        <f>最低賃金の推移!Q39/最低賃金の推移!Q$16</f>
        <v>0.76824034334763946</v>
      </c>
      <c r="Q39" s="17">
        <f>最低賃金の推移!R39/最低賃金の推移!R$16</f>
        <v>0.77244258872651361</v>
      </c>
      <c r="R39" s="17">
        <f>最低賃金の推移!S39/最低賃金の推移!S$16</f>
        <v>0.7776649746192893</v>
      </c>
      <c r="S39" s="17">
        <f>最低賃金の推移!T39/最低賃金の推移!T$16</f>
        <v>0.78282329713721621</v>
      </c>
      <c r="T39" s="17">
        <f>最低賃金の推移!U39/最低賃金の推移!U$16</f>
        <v>0.78578479763079956</v>
      </c>
      <c r="U39" s="17">
        <f>最低賃金の推移!V39/最低賃金の推移!V$16</f>
        <v>0.79154658981748316</v>
      </c>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c r="SV39" s="17"/>
      <c r="SW39" s="17"/>
      <c r="SX39" s="17"/>
      <c r="SY39" s="17"/>
      <c r="SZ39" s="17"/>
      <c r="TA39" s="17"/>
      <c r="TB39" s="17"/>
      <c r="TC39" s="17"/>
      <c r="TD39" s="17"/>
      <c r="TE39" s="17"/>
      <c r="TF39" s="17"/>
      <c r="TG39" s="17"/>
      <c r="TH39" s="17"/>
      <c r="TI39" s="17"/>
      <c r="TJ39" s="17"/>
      <c r="TK39" s="17"/>
      <c r="TL39" s="17"/>
      <c r="TM39" s="17"/>
      <c r="TN39" s="17"/>
      <c r="TO39" s="17"/>
      <c r="TP39" s="17"/>
      <c r="TQ39" s="17"/>
      <c r="TR39" s="17"/>
      <c r="TS39" s="17"/>
      <c r="TT39" s="17"/>
      <c r="TU39" s="17"/>
      <c r="TV39" s="17"/>
      <c r="TW39" s="17"/>
      <c r="TX39" s="17"/>
      <c r="TY39" s="17"/>
      <c r="TZ39" s="17"/>
      <c r="UA39" s="17"/>
      <c r="UB39" s="17"/>
      <c r="UC39" s="17"/>
      <c r="UD39" s="17"/>
      <c r="UE39" s="17"/>
      <c r="UF39" s="17"/>
      <c r="UG39" s="17"/>
      <c r="UH39" s="17"/>
      <c r="UI39" s="17"/>
      <c r="UJ39" s="17"/>
      <c r="UK39" s="17"/>
      <c r="UL39" s="17"/>
      <c r="UM39" s="17"/>
      <c r="UN39" s="17"/>
      <c r="UO39" s="17"/>
      <c r="UP39" s="17"/>
      <c r="UQ39" s="17"/>
      <c r="UR39" s="17"/>
      <c r="US39" s="17"/>
      <c r="UT39" s="17"/>
      <c r="UU39" s="17"/>
      <c r="UV39" s="17"/>
      <c r="UW39" s="17"/>
      <c r="UX39" s="17"/>
      <c r="UY39" s="17"/>
      <c r="UZ39" s="17"/>
      <c r="VA39" s="17"/>
      <c r="VB39" s="17"/>
      <c r="VC39" s="17"/>
      <c r="VD39" s="17"/>
      <c r="VE39" s="17"/>
      <c r="VF39" s="17"/>
      <c r="VG39" s="17"/>
      <c r="VH39" s="17"/>
      <c r="VI39" s="17"/>
      <c r="VJ39" s="17"/>
      <c r="VK39" s="17"/>
      <c r="VL39" s="17"/>
      <c r="VM39" s="17"/>
      <c r="VN39" s="17"/>
      <c r="VO39" s="17"/>
      <c r="VP39" s="17"/>
      <c r="VQ39" s="17"/>
      <c r="VR39" s="17"/>
      <c r="VS39" s="17"/>
      <c r="VT39" s="17"/>
      <c r="VU39" s="17"/>
      <c r="VV39" s="17"/>
      <c r="VW39" s="17"/>
      <c r="VX39" s="17"/>
      <c r="VY39" s="17"/>
      <c r="VZ39" s="17"/>
      <c r="WA39" s="17"/>
      <c r="WB39" s="17"/>
      <c r="WC39" s="17"/>
      <c r="WD39" s="17"/>
      <c r="WE39" s="17"/>
      <c r="WF39" s="17"/>
      <c r="WG39" s="17"/>
      <c r="WH39" s="17"/>
      <c r="WI39" s="17"/>
      <c r="WJ39" s="17"/>
      <c r="WK39" s="17"/>
      <c r="WL39" s="17"/>
      <c r="WM39" s="17"/>
      <c r="WN39" s="17"/>
      <c r="WO39" s="17"/>
      <c r="WP39" s="17"/>
      <c r="WQ39" s="17"/>
      <c r="WR39" s="17"/>
      <c r="WS39" s="17"/>
      <c r="WT39" s="17"/>
      <c r="WU39" s="17"/>
      <c r="WV39" s="17"/>
      <c r="WW39" s="17"/>
      <c r="WX39" s="17"/>
      <c r="WY39" s="17"/>
      <c r="WZ39" s="17"/>
      <c r="XA39" s="17"/>
      <c r="XB39" s="17"/>
      <c r="XC39" s="17"/>
      <c r="XD39" s="17"/>
      <c r="XE39" s="17"/>
      <c r="XF39" s="17"/>
      <c r="XG39" s="17"/>
      <c r="XH39" s="17"/>
      <c r="XI39" s="17"/>
      <c r="XJ39" s="17"/>
      <c r="XK39" s="17"/>
      <c r="XL39" s="17"/>
      <c r="XM39" s="17"/>
      <c r="XN39" s="17"/>
      <c r="XO39" s="17"/>
      <c r="XP39" s="17"/>
      <c r="XQ39" s="17"/>
      <c r="XR39" s="17"/>
      <c r="XS39" s="17"/>
      <c r="XT39" s="17"/>
      <c r="XU39" s="17"/>
      <c r="XV39" s="17"/>
      <c r="XW39" s="17"/>
      <c r="XX39" s="17"/>
      <c r="XY39" s="17"/>
      <c r="XZ39" s="17"/>
      <c r="YA39" s="17"/>
      <c r="YB39" s="17"/>
      <c r="YC39" s="17"/>
      <c r="YD39" s="17"/>
      <c r="YE39" s="17"/>
      <c r="YF39" s="17"/>
      <c r="YG39" s="17"/>
      <c r="YH39" s="17"/>
      <c r="YI39" s="17"/>
      <c r="YJ39" s="17"/>
      <c r="YK39" s="17"/>
      <c r="YL39" s="17"/>
      <c r="YM39" s="17"/>
      <c r="YN39" s="17"/>
      <c r="YO39" s="17"/>
      <c r="YP39" s="17"/>
      <c r="YQ39" s="17"/>
      <c r="YR39" s="17"/>
      <c r="YS39" s="17"/>
      <c r="YT39" s="17"/>
      <c r="YU39" s="17"/>
      <c r="YV39" s="17"/>
      <c r="YW39" s="17"/>
      <c r="YX39" s="17"/>
      <c r="YY39" s="17"/>
      <c r="YZ39" s="17"/>
      <c r="ZA39" s="17"/>
      <c r="ZB39" s="17"/>
      <c r="ZC39" s="17"/>
      <c r="ZD39" s="17"/>
      <c r="ZE39" s="17"/>
      <c r="ZF39" s="17"/>
      <c r="ZG39" s="17"/>
      <c r="ZH39" s="17"/>
      <c r="ZI39" s="17"/>
      <c r="ZJ39" s="17"/>
      <c r="ZK39" s="17"/>
      <c r="ZL39" s="17"/>
      <c r="ZM39" s="17"/>
      <c r="ZN39" s="17"/>
      <c r="ZO39" s="17"/>
      <c r="ZP39" s="17"/>
      <c r="ZQ39" s="17"/>
      <c r="ZR39" s="17"/>
      <c r="ZS39" s="17"/>
      <c r="ZT39" s="17"/>
      <c r="ZU39" s="17"/>
      <c r="ZV39" s="17"/>
      <c r="ZW39" s="17"/>
      <c r="ZX39" s="17"/>
      <c r="ZY39" s="17"/>
      <c r="ZZ39" s="17"/>
      <c r="AAA39" s="17"/>
      <c r="AAB39" s="17"/>
      <c r="AAC39" s="17"/>
      <c r="AAD39" s="17"/>
      <c r="AAE39" s="17"/>
      <c r="AAF39" s="17"/>
      <c r="AAG39" s="17"/>
      <c r="AAH39" s="17"/>
      <c r="AAI39" s="17"/>
      <c r="AAJ39" s="17"/>
      <c r="AAK39" s="17"/>
      <c r="AAL39" s="17"/>
      <c r="AAM39" s="17"/>
      <c r="AAN39" s="17"/>
      <c r="AAO39" s="17"/>
      <c r="AAP39" s="17"/>
      <c r="AAQ39" s="17"/>
      <c r="AAR39" s="17"/>
      <c r="AAS39" s="17"/>
      <c r="AAT39" s="17"/>
      <c r="AAU39" s="17"/>
      <c r="AAV39" s="17"/>
      <c r="AAW39" s="17"/>
      <c r="AAX39" s="17"/>
      <c r="AAY39" s="17"/>
      <c r="AAZ39" s="17"/>
      <c r="ABA39" s="17"/>
      <c r="ABB39" s="17"/>
      <c r="ABC39" s="17"/>
      <c r="ABD39" s="17"/>
      <c r="ABE39" s="17"/>
      <c r="ABF39" s="17"/>
      <c r="ABG39" s="17"/>
      <c r="ABH39" s="17"/>
      <c r="ABI39" s="17"/>
      <c r="ABJ39" s="17"/>
      <c r="ABK39" s="17"/>
      <c r="ABL39" s="17"/>
      <c r="ABM39" s="17"/>
      <c r="ABN39" s="17"/>
      <c r="ABO39" s="17"/>
      <c r="ABP39" s="17"/>
      <c r="ABQ39" s="17"/>
      <c r="ABR39" s="17"/>
      <c r="ABS39" s="17"/>
      <c r="ABT39" s="17"/>
      <c r="ABU39" s="17"/>
      <c r="ABV39" s="17"/>
      <c r="ABW39" s="17"/>
      <c r="ABX39" s="17"/>
      <c r="ABY39" s="17"/>
      <c r="ABZ39" s="17"/>
      <c r="ACA39" s="17"/>
      <c r="ACB39" s="17"/>
      <c r="ACC39" s="17"/>
      <c r="ACD39" s="17"/>
      <c r="ACE39" s="17"/>
      <c r="ACF39" s="17"/>
      <c r="ACG39" s="17"/>
      <c r="ACH39" s="17"/>
      <c r="ACI39" s="17"/>
      <c r="ACJ39" s="17"/>
      <c r="ACK39" s="17"/>
      <c r="ACL39" s="17"/>
      <c r="ACM39" s="17"/>
      <c r="ACN39" s="17"/>
      <c r="ACO39" s="17"/>
      <c r="ACP39" s="17"/>
      <c r="ACQ39" s="17"/>
      <c r="ACR39" s="17"/>
      <c r="ACS39" s="17"/>
      <c r="ACT39" s="17"/>
      <c r="ACU39" s="17"/>
      <c r="ACV39" s="17"/>
      <c r="ACW39" s="17"/>
      <c r="ACX39" s="17"/>
      <c r="ACY39" s="17"/>
      <c r="ACZ39" s="17"/>
      <c r="ADA39" s="17"/>
      <c r="ADB39" s="17"/>
      <c r="ADC39" s="17"/>
      <c r="ADD39" s="17"/>
      <c r="ADE39" s="17"/>
      <c r="ADF39" s="17"/>
      <c r="ADG39" s="17"/>
      <c r="ADH39" s="17"/>
      <c r="ADI39" s="17"/>
      <c r="ADJ39" s="17"/>
      <c r="ADK39" s="17"/>
      <c r="ADL39" s="17"/>
      <c r="ADM39" s="17"/>
      <c r="ADN39" s="17"/>
      <c r="ADO39" s="17"/>
      <c r="ADP39" s="17"/>
      <c r="ADQ39" s="17"/>
      <c r="ADR39" s="17"/>
      <c r="ADS39" s="17"/>
      <c r="ADT39" s="17"/>
      <c r="ADU39" s="17"/>
      <c r="ADV39" s="17"/>
      <c r="ADW39" s="17"/>
      <c r="ADX39" s="17"/>
      <c r="ADY39" s="17"/>
      <c r="ADZ39" s="17"/>
      <c r="AEA39" s="17"/>
      <c r="AEB39" s="17"/>
      <c r="AEC39" s="17"/>
      <c r="AED39" s="17"/>
      <c r="AEE39" s="17"/>
      <c r="AEF39" s="17"/>
      <c r="AEG39" s="17"/>
      <c r="AEH39" s="17"/>
      <c r="AEI39" s="17"/>
      <c r="AEJ39" s="17"/>
      <c r="AEK39" s="17"/>
      <c r="AEL39" s="17"/>
      <c r="AEM39" s="17"/>
      <c r="AEN39" s="17"/>
      <c r="AEO39" s="17"/>
      <c r="AEP39" s="17"/>
      <c r="AEQ39" s="17"/>
      <c r="AER39" s="17"/>
      <c r="AES39" s="17"/>
      <c r="AET39" s="17"/>
      <c r="AEU39" s="17"/>
      <c r="AEV39" s="17"/>
      <c r="AEW39" s="17"/>
      <c r="AEX39" s="17"/>
      <c r="AEY39" s="17"/>
      <c r="AEZ39" s="17"/>
      <c r="AFA39" s="17"/>
      <c r="AFB39" s="17"/>
      <c r="AFC39" s="17"/>
      <c r="AFD39" s="17"/>
      <c r="AFE39" s="17"/>
      <c r="AFF39" s="17"/>
      <c r="AFG39" s="17"/>
      <c r="AFH39" s="17"/>
      <c r="AFI39" s="17"/>
      <c r="AFJ39" s="17"/>
      <c r="AFK39" s="17"/>
      <c r="AFL39" s="17"/>
      <c r="AFM39" s="17"/>
      <c r="AFN39" s="17"/>
      <c r="AFO39" s="17"/>
      <c r="AFP39" s="17"/>
      <c r="AFQ39" s="17"/>
      <c r="AFR39" s="17"/>
      <c r="AFS39" s="17"/>
      <c r="AFT39" s="17"/>
      <c r="AFU39" s="17"/>
      <c r="AFV39" s="17"/>
      <c r="AFW39" s="17"/>
      <c r="AFX39" s="17"/>
      <c r="AFY39" s="17"/>
      <c r="AFZ39" s="17"/>
      <c r="AGA39" s="17"/>
      <c r="AGB39" s="17"/>
      <c r="AGC39" s="17"/>
      <c r="AGD39" s="17"/>
      <c r="AGE39" s="17"/>
      <c r="AGF39" s="17"/>
      <c r="AGG39" s="17"/>
      <c r="AGH39" s="17"/>
      <c r="AGI39" s="17"/>
      <c r="AGJ39" s="17"/>
      <c r="AGK39" s="17"/>
      <c r="AGL39" s="17"/>
      <c r="AGM39" s="17"/>
      <c r="AGN39" s="17"/>
      <c r="AGO39" s="17"/>
      <c r="AGP39" s="17"/>
      <c r="AGQ39" s="17"/>
      <c r="AGR39" s="17"/>
      <c r="AGS39" s="17"/>
      <c r="AGT39" s="17"/>
      <c r="AGU39" s="17"/>
      <c r="AGV39" s="17"/>
      <c r="AGW39" s="17"/>
      <c r="AGX39" s="17"/>
      <c r="AGY39" s="17"/>
      <c r="AGZ39" s="17"/>
      <c r="AHA39" s="17"/>
      <c r="AHB39" s="17"/>
      <c r="AHC39" s="17"/>
      <c r="AHD39" s="17"/>
      <c r="AHE39" s="17"/>
      <c r="AHF39" s="17"/>
      <c r="AHG39" s="17"/>
      <c r="AHH39" s="17"/>
      <c r="AHI39" s="17"/>
      <c r="AHJ39" s="17"/>
      <c r="AHK39" s="17"/>
      <c r="AHL39" s="17"/>
      <c r="AHM39" s="17"/>
      <c r="AHN39" s="17"/>
      <c r="AHO39" s="17"/>
      <c r="AHP39" s="17"/>
      <c r="AHQ39" s="17"/>
      <c r="AHR39" s="17"/>
      <c r="AHS39" s="17"/>
      <c r="AHT39" s="17"/>
      <c r="AHU39" s="17"/>
      <c r="AHV39" s="17"/>
      <c r="AHW39" s="17"/>
      <c r="AHX39" s="17"/>
      <c r="AHY39" s="17"/>
      <c r="AHZ39" s="17"/>
      <c r="AIA39" s="17"/>
      <c r="AIB39" s="17"/>
      <c r="AIC39" s="17"/>
      <c r="AID39" s="17"/>
      <c r="AIE39" s="17"/>
      <c r="AIF39" s="17"/>
      <c r="AIG39" s="17"/>
      <c r="AIH39" s="17"/>
      <c r="AII39" s="17"/>
      <c r="AIJ39" s="17"/>
      <c r="AIK39" s="17"/>
      <c r="AIL39" s="17"/>
      <c r="AIM39" s="17"/>
      <c r="AIN39" s="17"/>
      <c r="AIO39" s="17"/>
      <c r="AIP39" s="17"/>
      <c r="AIQ39" s="17"/>
      <c r="AIR39" s="17"/>
      <c r="AIS39" s="17"/>
      <c r="AIT39" s="17"/>
      <c r="AIU39" s="17"/>
      <c r="AIV39" s="17"/>
      <c r="AIW39" s="17"/>
      <c r="AIX39" s="17"/>
      <c r="AIY39" s="17"/>
      <c r="AIZ39" s="17"/>
      <c r="AJA39" s="17"/>
      <c r="AJB39" s="17"/>
      <c r="AJC39" s="17"/>
      <c r="AJD39" s="17"/>
      <c r="AJE39" s="17"/>
      <c r="AJF39" s="17"/>
      <c r="AJG39" s="17"/>
      <c r="AJH39" s="17"/>
      <c r="AJI39" s="17"/>
      <c r="AJJ39" s="17"/>
      <c r="AJK39" s="17"/>
      <c r="AJL39" s="17"/>
      <c r="AJM39" s="17"/>
      <c r="AJN39" s="17"/>
      <c r="AJO39" s="17"/>
      <c r="AJP39" s="17"/>
      <c r="AJQ39" s="17"/>
      <c r="AJR39" s="17"/>
      <c r="AJS39" s="17"/>
      <c r="AJT39" s="17"/>
      <c r="AJU39" s="17"/>
      <c r="AJV39" s="17"/>
      <c r="AJW39" s="17"/>
      <c r="AJX39" s="17"/>
      <c r="AJY39" s="17"/>
      <c r="AJZ39" s="17"/>
      <c r="AKA39" s="17"/>
      <c r="AKB39" s="17"/>
      <c r="AKC39" s="17"/>
      <c r="AKD39" s="17"/>
      <c r="AKE39" s="17"/>
      <c r="AKF39" s="17"/>
      <c r="AKG39" s="17"/>
      <c r="AKH39" s="17"/>
      <c r="AKI39" s="17"/>
      <c r="AKJ39" s="17"/>
      <c r="AKK39" s="17"/>
      <c r="AKL39" s="17"/>
      <c r="AKM39" s="17"/>
      <c r="AKN39" s="17"/>
      <c r="AKO39" s="17"/>
      <c r="AKP39" s="17"/>
      <c r="AKQ39" s="17"/>
      <c r="AKR39" s="17"/>
      <c r="AKS39" s="17"/>
      <c r="AKT39" s="17"/>
      <c r="AKU39" s="17"/>
      <c r="AKV39" s="17"/>
      <c r="AKW39" s="17"/>
      <c r="AKX39" s="17"/>
      <c r="AKY39" s="17"/>
      <c r="AKZ39" s="17"/>
      <c r="ALA39" s="17"/>
      <c r="ALB39" s="17"/>
      <c r="ALC39" s="17"/>
      <c r="ALD39" s="17"/>
      <c r="ALE39" s="17"/>
      <c r="ALF39" s="17"/>
      <c r="ALG39" s="17"/>
      <c r="ALH39" s="17"/>
      <c r="ALI39" s="17"/>
      <c r="ALJ39" s="17"/>
      <c r="ALK39" s="17"/>
      <c r="ALL39" s="17"/>
      <c r="ALM39" s="17"/>
      <c r="ALN39" s="17"/>
      <c r="ALO39" s="17"/>
      <c r="ALP39" s="17"/>
      <c r="ALQ39" s="17"/>
      <c r="ALR39" s="17"/>
      <c r="ALS39" s="17"/>
      <c r="ALT39" s="17"/>
      <c r="ALU39" s="17"/>
      <c r="ALV39" s="17"/>
      <c r="ALW39" s="17"/>
      <c r="ALX39" s="17"/>
      <c r="ALY39" s="17"/>
      <c r="ALZ39" s="17"/>
      <c r="AMA39" s="17"/>
      <c r="AMB39" s="17"/>
      <c r="AMC39" s="17"/>
      <c r="AMD39" s="17"/>
      <c r="AME39" s="17"/>
      <c r="AMF39" s="17"/>
      <c r="AMG39" s="17"/>
    </row>
    <row r="40" spans="1:1021">
      <c r="A40" s="16" t="s">
        <v>50</v>
      </c>
      <c r="B40" s="17">
        <f>最低賃金の推移!C40/最低賃金の推移!C$16</f>
        <v>0.8728813559322034</v>
      </c>
      <c r="C40" s="17">
        <f>最低賃金の推移!D40/最低賃金の推移!D$16</f>
        <v>0.8728813559322034</v>
      </c>
      <c r="D40" s="17">
        <f>最低賃金の推移!E40/最低賃金の推移!E$16</f>
        <v>0.87323943661971826</v>
      </c>
      <c r="E40" s="17">
        <f>最低賃金の推移!F40/最低賃金の推移!F$16</f>
        <v>0.87535014005602241</v>
      </c>
      <c r="F40" s="17">
        <f>最低賃金の推移!G40/最低賃金の推移!G$16</f>
        <v>0.87482614742698195</v>
      </c>
      <c r="G40" s="17">
        <f>最低賃金の推移!H40/最低賃金の推移!H$16</f>
        <v>0.86603518267929636</v>
      </c>
      <c r="H40" s="17">
        <f>最低賃金の推移!I40/最低賃金の推移!I$16</f>
        <v>0.84986945169712791</v>
      </c>
      <c r="I40" s="17">
        <f>最低賃金の推移!J40/最低賃金の推移!J$16</f>
        <v>0.82427307206068268</v>
      </c>
      <c r="J40" s="17">
        <f>最低賃金の推移!K40/最低賃金の推移!K$16</f>
        <v>0.8087697929354446</v>
      </c>
      <c r="K40" s="17">
        <f>最低賃金の推移!L40/最低賃金の推移!L$16</f>
        <v>0.7968936678614098</v>
      </c>
      <c r="L40" s="17">
        <f>最低賃金の推移!M40/最低賃金の推移!M$16</f>
        <v>0.79294117647058826</v>
      </c>
      <c r="M40" s="17">
        <f>最低賃金の推移!N40/最低賃金の推移!N$16</f>
        <v>0.78941311852704255</v>
      </c>
      <c r="N40" s="17">
        <f>最低賃金の推移!O40/最低賃金の推移!O$16</f>
        <v>0.79054054054054057</v>
      </c>
      <c r="O40" s="17">
        <f>最低賃金の推移!P40/最低賃金の推移!P$16</f>
        <v>0.79272326350606392</v>
      </c>
      <c r="P40" s="17">
        <f>最低賃金の推移!Q40/最低賃金の推移!Q$16</f>
        <v>0.79613733905579398</v>
      </c>
      <c r="Q40" s="17">
        <f>最低賃金の推移!R40/最低賃金の推移!R$16</f>
        <v>0.79958246346555328</v>
      </c>
      <c r="R40" s="17">
        <f>最低賃金の推移!S40/最低賃金の推移!S$16</f>
        <v>0.80406091370558375</v>
      </c>
      <c r="S40" s="17">
        <f>最低賃金の推移!T40/最低賃金の推移!T$16</f>
        <v>0.80750246791707803</v>
      </c>
      <c r="T40" s="17">
        <f>最低賃金の推移!U40/最低賃金の推移!U$16</f>
        <v>0.80947680157946689</v>
      </c>
      <c r="U40" s="17">
        <f>最低賃金の推移!V40/最低賃金の推移!V$16</f>
        <v>0.8146013448607109</v>
      </c>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c r="QD40" s="17"/>
      <c r="QE40" s="17"/>
      <c r="QF40" s="17"/>
      <c r="QG40" s="17"/>
      <c r="QH40" s="17"/>
      <c r="QI40" s="17"/>
      <c r="QJ40" s="17"/>
      <c r="QK40" s="17"/>
      <c r="QL40" s="17"/>
      <c r="QM40" s="17"/>
      <c r="QN40" s="17"/>
      <c r="QO40" s="17"/>
      <c r="QP40" s="17"/>
      <c r="QQ40" s="17"/>
      <c r="QR40" s="17"/>
      <c r="QS40" s="17"/>
      <c r="QT40" s="17"/>
      <c r="QU40" s="17"/>
      <c r="QV40" s="17"/>
      <c r="QW40" s="17"/>
      <c r="QX40" s="17"/>
      <c r="QY40" s="17"/>
      <c r="QZ40" s="17"/>
      <c r="RA40" s="17"/>
      <c r="RB40" s="17"/>
      <c r="RC40" s="17"/>
      <c r="RD40" s="17"/>
      <c r="RE40" s="17"/>
      <c r="RF40" s="17"/>
      <c r="RG40" s="17"/>
      <c r="RH40" s="17"/>
      <c r="RI40" s="17"/>
      <c r="RJ40" s="17"/>
      <c r="RK40" s="17"/>
      <c r="RL40" s="17"/>
      <c r="RM40" s="17"/>
      <c r="RN40" s="17"/>
      <c r="RO40" s="17"/>
      <c r="RP40" s="17"/>
      <c r="RQ40" s="17"/>
      <c r="RR40" s="17"/>
      <c r="RS40" s="17"/>
      <c r="RT40" s="17"/>
      <c r="RU40" s="17"/>
      <c r="RV40" s="17"/>
      <c r="RW40" s="17"/>
      <c r="RX40" s="17"/>
      <c r="RY40" s="17"/>
      <c r="RZ40" s="17"/>
      <c r="SA40" s="17"/>
      <c r="SB40" s="17"/>
      <c r="SC40" s="17"/>
      <c r="SD40" s="17"/>
      <c r="SE40" s="17"/>
      <c r="SF40" s="17"/>
      <c r="SG40" s="17"/>
      <c r="SH40" s="17"/>
      <c r="SI40" s="17"/>
      <c r="SJ40" s="17"/>
      <c r="SK40" s="17"/>
      <c r="SL40" s="17"/>
      <c r="SM40" s="17"/>
      <c r="SN40" s="17"/>
      <c r="SO40" s="17"/>
      <c r="SP40" s="17"/>
      <c r="SQ40" s="17"/>
      <c r="SR40" s="17"/>
      <c r="SS40" s="17"/>
      <c r="ST40" s="17"/>
      <c r="SU40" s="17"/>
      <c r="SV40" s="17"/>
      <c r="SW40" s="17"/>
      <c r="SX40" s="17"/>
      <c r="SY40" s="17"/>
      <c r="SZ40" s="17"/>
      <c r="TA40" s="17"/>
      <c r="TB40" s="17"/>
      <c r="TC40" s="17"/>
      <c r="TD40" s="17"/>
      <c r="TE40" s="17"/>
      <c r="TF40" s="17"/>
      <c r="TG40" s="17"/>
      <c r="TH40" s="17"/>
      <c r="TI40" s="17"/>
      <c r="TJ40" s="17"/>
      <c r="TK40" s="17"/>
      <c r="TL40" s="17"/>
      <c r="TM40" s="17"/>
      <c r="TN40" s="17"/>
      <c r="TO40" s="17"/>
      <c r="TP40" s="17"/>
      <c r="TQ40" s="17"/>
      <c r="TR40" s="17"/>
      <c r="TS40" s="17"/>
      <c r="TT40" s="17"/>
      <c r="TU40" s="17"/>
      <c r="TV40" s="17"/>
      <c r="TW40" s="17"/>
      <c r="TX40" s="17"/>
      <c r="TY40" s="17"/>
      <c r="TZ40" s="17"/>
      <c r="UA40" s="17"/>
      <c r="UB40" s="17"/>
      <c r="UC40" s="17"/>
      <c r="UD40" s="17"/>
      <c r="UE40" s="17"/>
      <c r="UF40" s="17"/>
      <c r="UG40" s="17"/>
      <c r="UH40" s="17"/>
      <c r="UI40" s="17"/>
      <c r="UJ40" s="17"/>
      <c r="UK40" s="17"/>
      <c r="UL40" s="17"/>
      <c r="UM40" s="17"/>
      <c r="UN40" s="17"/>
      <c r="UO40" s="17"/>
      <c r="UP40" s="17"/>
      <c r="UQ40" s="17"/>
      <c r="UR40" s="17"/>
      <c r="US40" s="17"/>
      <c r="UT40" s="17"/>
      <c r="UU40" s="17"/>
      <c r="UV40" s="17"/>
      <c r="UW40" s="17"/>
      <c r="UX40" s="17"/>
      <c r="UY40" s="17"/>
      <c r="UZ40" s="17"/>
      <c r="VA40" s="17"/>
      <c r="VB40" s="17"/>
      <c r="VC40" s="17"/>
      <c r="VD40" s="17"/>
      <c r="VE40" s="17"/>
      <c r="VF40" s="17"/>
      <c r="VG40" s="17"/>
      <c r="VH40" s="17"/>
      <c r="VI40" s="17"/>
      <c r="VJ40" s="17"/>
      <c r="VK40" s="17"/>
      <c r="VL40" s="17"/>
      <c r="VM40" s="17"/>
      <c r="VN40" s="17"/>
      <c r="VO40" s="17"/>
      <c r="VP40" s="17"/>
      <c r="VQ40" s="17"/>
      <c r="VR40" s="17"/>
      <c r="VS40" s="17"/>
      <c r="VT40" s="17"/>
      <c r="VU40" s="17"/>
      <c r="VV40" s="17"/>
      <c r="VW40" s="17"/>
      <c r="VX40" s="17"/>
      <c r="VY40" s="17"/>
      <c r="VZ40" s="17"/>
      <c r="WA40" s="17"/>
      <c r="WB40" s="17"/>
      <c r="WC40" s="17"/>
      <c r="WD40" s="17"/>
      <c r="WE40" s="17"/>
      <c r="WF40" s="17"/>
      <c r="WG40" s="17"/>
      <c r="WH40" s="17"/>
      <c r="WI40" s="17"/>
      <c r="WJ40" s="17"/>
      <c r="WK40" s="17"/>
      <c r="WL40" s="17"/>
      <c r="WM40" s="17"/>
      <c r="WN40" s="17"/>
      <c r="WO40" s="17"/>
      <c r="WP40" s="17"/>
      <c r="WQ40" s="17"/>
      <c r="WR40" s="17"/>
      <c r="WS40" s="17"/>
      <c r="WT40" s="17"/>
      <c r="WU40" s="17"/>
      <c r="WV40" s="17"/>
      <c r="WW40" s="17"/>
      <c r="WX40" s="17"/>
      <c r="WY40" s="17"/>
      <c r="WZ40" s="17"/>
      <c r="XA40" s="17"/>
      <c r="XB40" s="17"/>
      <c r="XC40" s="17"/>
      <c r="XD40" s="17"/>
      <c r="XE40" s="17"/>
      <c r="XF40" s="17"/>
      <c r="XG40" s="17"/>
      <c r="XH40" s="17"/>
      <c r="XI40" s="17"/>
      <c r="XJ40" s="17"/>
      <c r="XK40" s="17"/>
      <c r="XL40" s="17"/>
      <c r="XM40" s="17"/>
      <c r="XN40" s="17"/>
      <c r="XO40" s="17"/>
      <c r="XP40" s="17"/>
      <c r="XQ40" s="17"/>
      <c r="XR40" s="17"/>
      <c r="XS40" s="17"/>
      <c r="XT40" s="17"/>
      <c r="XU40" s="17"/>
      <c r="XV40" s="17"/>
      <c r="XW40" s="17"/>
      <c r="XX40" s="17"/>
      <c r="XY40" s="17"/>
      <c r="XZ40" s="17"/>
      <c r="YA40" s="17"/>
      <c r="YB40" s="17"/>
      <c r="YC40" s="17"/>
      <c r="YD40" s="17"/>
      <c r="YE40" s="17"/>
      <c r="YF40" s="17"/>
      <c r="YG40" s="17"/>
      <c r="YH40" s="17"/>
      <c r="YI40" s="17"/>
      <c r="YJ40" s="17"/>
      <c r="YK40" s="17"/>
      <c r="YL40" s="17"/>
      <c r="YM40" s="17"/>
      <c r="YN40" s="17"/>
      <c r="YO40" s="17"/>
      <c r="YP40" s="17"/>
      <c r="YQ40" s="17"/>
      <c r="YR40" s="17"/>
      <c r="YS40" s="17"/>
      <c r="YT40" s="17"/>
      <c r="YU40" s="17"/>
      <c r="YV40" s="17"/>
      <c r="YW40" s="17"/>
      <c r="YX40" s="17"/>
      <c r="YY40" s="17"/>
      <c r="YZ40" s="17"/>
      <c r="ZA40" s="17"/>
      <c r="ZB40" s="17"/>
      <c r="ZC40" s="17"/>
      <c r="ZD40" s="17"/>
      <c r="ZE40" s="17"/>
      <c r="ZF40" s="17"/>
      <c r="ZG40" s="17"/>
      <c r="ZH40" s="17"/>
      <c r="ZI40" s="17"/>
      <c r="ZJ40" s="17"/>
      <c r="ZK40" s="17"/>
      <c r="ZL40" s="17"/>
      <c r="ZM40" s="17"/>
      <c r="ZN40" s="17"/>
      <c r="ZO40" s="17"/>
      <c r="ZP40" s="17"/>
      <c r="ZQ40" s="17"/>
      <c r="ZR40" s="17"/>
      <c r="ZS40" s="17"/>
      <c r="ZT40" s="17"/>
      <c r="ZU40" s="17"/>
      <c r="ZV40" s="17"/>
      <c r="ZW40" s="17"/>
      <c r="ZX40" s="17"/>
      <c r="ZY40" s="17"/>
      <c r="ZZ40" s="17"/>
      <c r="AAA40" s="17"/>
      <c r="AAB40" s="17"/>
      <c r="AAC40" s="17"/>
      <c r="AAD40" s="17"/>
      <c r="AAE40" s="17"/>
      <c r="AAF40" s="17"/>
      <c r="AAG40" s="17"/>
      <c r="AAH40" s="17"/>
      <c r="AAI40" s="17"/>
      <c r="AAJ40" s="17"/>
      <c r="AAK40" s="17"/>
      <c r="AAL40" s="17"/>
      <c r="AAM40" s="17"/>
      <c r="AAN40" s="17"/>
      <c r="AAO40" s="17"/>
      <c r="AAP40" s="17"/>
      <c r="AAQ40" s="17"/>
      <c r="AAR40" s="17"/>
      <c r="AAS40" s="17"/>
      <c r="AAT40" s="17"/>
      <c r="AAU40" s="17"/>
      <c r="AAV40" s="17"/>
      <c r="AAW40" s="17"/>
      <c r="AAX40" s="17"/>
      <c r="AAY40" s="17"/>
      <c r="AAZ40" s="17"/>
      <c r="ABA40" s="17"/>
      <c r="ABB40" s="17"/>
      <c r="ABC40" s="17"/>
      <c r="ABD40" s="17"/>
      <c r="ABE40" s="17"/>
      <c r="ABF40" s="17"/>
      <c r="ABG40" s="17"/>
      <c r="ABH40" s="17"/>
      <c r="ABI40" s="17"/>
      <c r="ABJ40" s="17"/>
      <c r="ABK40" s="17"/>
      <c r="ABL40" s="17"/>
      <c r="ABM40" s="17"/>
      <c r="ABN40" s="17"/>
      <c r="ABO40" s="17"/>
      <c r="ABP40" s="17"/>
      <c r="ABQ40" s="17"/>
      <c r="ABR40" s="17"/>
      <c r="ABS40" s="17"/>
      <c r="ABT40" s="17"/>
      <c r="ABU40" s="17"/>
      <c r="ABV40" s="17"/>
      <c r="ABW40" s="17"/>
      <c r="ABX40" s="17"/>
      <c r="ABY40" s="17"/>
      <c r="ABZ40" s="17"/>
      <c r="ACA40" s="17"/>
      <c r="ACB40" s="17"/>
      <c r="ACC40" s="17"/>
      <c r="ACD40" s="17"/>
      <c r="ACE40" s="17"/>
      <c r="ACF40" s="17"/>
      <c r="ACG40" s="17"/>
      <c r="ACH40" s="17"/>
      <c r="ACI40" s="17"/>
      <c r="ACJ40" s="17"/>
      <c r="ACK40" s="17"/>
      <c r="ACL40" s="17"/>
      <c r="ACM40" s="17"/>
      <c r="ACN40" s="17"/>
      <c r="ACO40" s="17"/>
      <c r="ACP40" s="17"/>
      <c r="ACQ40" s="17"/>
      <c r="ACR40" s="17"/>
      <c r="ACS40" s="17"/>
      <c r="ACT40" s="17"/>
      <c r="ACU40" s="17"/>
      <c r="ACV40" s="17"/>
      <c r="ACW40" s="17"/>
      <c r="ACX40" s="17"/>
      <c r="ACY40" s="17"/>
      <c r="ACZ40" s="17"/>
      <c r="ADA40" s="17"/>
      <c r="ADB40" s="17"/>
      <c r="ADC40" s="17"/>
      <c r="ADD40" s="17"/>
      <c r="ADE40" s="17"/>
      <c r="ADF40" s="17"/>
      <c r="ADG40" s="17"/>
      <c r="ADH40" s="17"/>
      <c r="ADI40" s="17"/>
      <c r="ADJ40" s="17"/>
      <c r="ADK40" s="17"/>
      <c r="ADL40" s="17"/>
      <c r="ADM40" s="17"/>
      <c r="ADN40" s="17"/>
      <c r="ADO40" s="17"/>
      <c r="ADP40" s="17"/>
      <c r="ADQ40" s="17"/>
      <c r="ADR40" s="17"/>
      <c r="ADS40" s="17"/>
      <c r="ADT40" s="17"/>
      <c r="ADU40" s="17"/>
      <c r="ADV40" s="17"/>
      <c r="ADW40" s="17"/>
      <c r="ADX40" s="17"/>
      <c r="ADY40" s="17"/>
      <c r="ADZ40" s="17"/>
      <c r="AEA40" s="17"/>
      <c r="AEB40" s="17"/>
      <c r="AEC40" s="17"/>
      <c r="AED40" s="17"/>
      <c r="AEE40" s="17"/>
      <c r="AEF40" s="17"/>
      <c r="AEG40" s="17"/>
      <c r="AEH40" s="17"/>
      <c r="AEI40" s="17"/>
      <c r="AEJ40" s="17"/>
      <c r="AEK40" s="17"/>
      <c r="AEL40" s="17"/>
      <c r="AEM40" s="17"/>
      <c r="AEN40" s="17"/>
      <c r="AEO40" s="17"/>
      <c r="AEP40" s="17"/>
      <c r="AEQ40" s="17"/>
      <c r="AER40" s="17"/>
      <c r="AES40" s="17"/>
      <c r="AET40" s="17"/>
      <c r="AEU40" s="17"/>
      <c r="AEV40" s="17"/>
      <c r="AEW40" s="17"/>
      <c r="AEX40" s="17"/>
      <c r="AEY40" s="17"/>
      <c r="AEZ40" s="17"/>
      <c r="AFA40" s="17"/>
      <c r="AFB40" s="17"/>
      <c r="AFC40" s="17"/>
      <c r="AFD40" s="17"/>
      <c r="AFE40" s="17"/>
      <c r="AFF40" s="17"/>
      <c r="AFG40" s="17"/>
      <c r="AFH40" s="17"/>
      <c r="AFI40" s="17"/>
      <c r="AFJ40" s="17"/>
      <c r="AFK40" s="17"/>
      <c r="AFL40" s="17"/>
      <c r="AFM40" s="17"/>
      <c r="AFN40" s="17"/>
      <c r="AFO40" s="17"/>
      <c r="AFP40" s="17"/>
      <c r="AFQ40" s="17"/>
      <c r="AFR40" s="17"/>
      <c r="AFS40" s="17"/>
      <c r="AFT40" s="17"/>
      <c r="AFU40" s="17"/>
      <c r="AFV40" s="17"/>
      <c r="AFW40" s="17"/>
      <c r="AFX40" s="17"/>
      <c r="AFY40" s="17"/>
      <c r="AFZ40" s="17"/>
      <c r="AGA40" s="17"/>
      <c r="AGB40" s="17"/>
      <c r="AGC40" s="17"/>
      <c r="AGD40" s="17"/>
      <c r="AGE40" s="17"/>
      <c r="AGF40" s="17"/>
      <c r="AGG40" s="17"/>
      <c r="AGH40" s="17"/>
      <c r="AGI40" s="17"/>
      <c r="AGJ40" s="17"/>
      <c r="AGK40" s="17"/>
      <c r="AGL40" s="17"/>
      <c r="AGM40" s="17"/>
      <c r="AGN40" s="17"/>
      <c r="AGO40" s="17"/>
      <c r="AGP40" s="17"/>
      <c r="AGQ40" s="17"/>
      <c r="AGR40" s="17"/>
      <c r="AGS40" s="17"/>
      <c r="AGT40" s="17"/>
      <c r="AGU40" s="17"/>
      <c r="AGV40" s="17"/>
      <c r="AGW40" s="17"/>
      <c r="AGX40" s="17"/>
      <c r="AGY40" s="17"/>
      <c r="AGZ40" s="17"/>
      <c r="AHA40" s="17"/>
      <c r="AHB40" s="17"/>
      <c r="AHC40" s="17"/>
      <c r="AHD40" s="17"/>
      <c r="AHE40" s="17"/>
      <c r="AHF40" s="17"/>
      <c r="AHG40" s="17"/>
      <c r="AHH40" s="17"/>
      <c r="AHI40" s="17"/>
      <c r="AHJ40" s="17"/>
      <c r="AHK40" s="17"/>
      <c r="AHL40" s="17"/>
      <c r="AHM40" s="17"/>
      <c r="AHN40" s="17"/>
      <c r="AHO40" s="17"/>
      <c r="AHP40" s="17"/>
      <c r="AHQ40" s="17"/>
      <c r="AHR40" s="17"/>
      <c r="AHS40" s="17"/>
      <c r="AHT40" s="17"/>
      <c r="AHU40" s="17"/>
      <c r="AHV40" s="17"/>
      <c r="AHW40" s="17"/>
      <c r="AHX40" s="17"/>
      <c r="AHY40" s="17"/>
      <c r="AHZ40" s="17"/>
      <c r="AIA40" s="17"/>
      <c r="AIB40" s="17"/>
      <c r="AIC40" s="17"/>
      <c r="AID40" s="17"/>
      <c r="AIE40" s="17"/>
      <c r="AIF40" s="17"/>
      <c r="AIG40" s="17"/>
      <c r="AIH40" s="17"/>
      <c r="AII40" s="17"/>
      <c r="AIJ40" s="17"/>
      <c r="AIK40" s="17"/>
      <c r="AIL40" s="17"/>
      <c r="AIM40" s="17"/>
      <c r="AIN40" s="17"/>
      <c r="AIO40" s="17"/>
      <c r="AIP40" s="17"/>
      <c r="AIQ40" s="17"/>
      <c r="AIR40" s="17"/>
      <c r="AIS40" s="17"/>
      <c r="AIT40" s="17"/>
      <c r="AIU40" s="17"/>
      <c r="AIV40" s="17"/>
      <c r="AIW40" s="17"/>
      <c r="AIX40" s="17"/>
      <c r="AIY40" s="17"/>
      <c r="AIZ40" s="17"/>
      <c r="AJA40" s="17"/>
      <c r="AJB40" s="17"/>
      <c r="AJC40" s="17"/>
      <c r="AJD40" s="17"/>
      <c r="AJE40" s="17"/>
      <c r="AJF40" s="17"/>
      <c r="AJG40" s="17"/>
      <c r="AJH40" s="17"/>
      <c r="AJI40" s="17"/>
      <c r="AJJ40" s="17"/>
      <c r="AJK40" s="17"/>
      <c r="AJL40" s="17"/>
      <c r="AJM40" s="17"/>
      <c r="AJN40" s="17"/>
      <c r="AJO40" s="17"/>
      <c r="AJP40" s="17"/>
      <c r="AJQ40" s="17"/>
      <c r="AJR40" s="17"/>
      <c r="AJS40" s="17"/>
      <c r="AJT40" s="17"/>
      <c r="AJU40" s="17"/>
      <c r="AJV40" s="17"/>
      <c r="AJW40" s="17"/>
      <c r="AJX40" s="17"/>
      <c r="AJY40" s="17"/>
      <c r="AJZ40" s="17"/>
      <c r="AKA40" s="17"/>
      <c r="AKB40" s="17"/>
      <c r="AKC40" s="17"/>
      <c r="AKD40" s="17"/>
      <c r="AKE40" s="17"/>
      <c r="AKF40" s="17"/>
      <c r="AKG40" s="17"/>
      <c r="AKH40" s="17"/>
      <c r="AKI40" s="17"/>
      <c r="AKJ40" s="17"/>
      <c r="AKK40" s="17"/>
      <c r="AKL40" s="17"/>
      <c r="AKM40" s="17"/>
      <c r="AKN40" s="17"/>
      <c r="AKO40" s="17"/>
      <c r="AKP40" s="17"/>
      <c r="AKQ40" s="17"/>
      <c r="AKR40" s="17"/>
      <c r="AKS40" s="17"/>
      <c r="AKT40" s="17"/>
      <c r="AKU40" s="17"/>
      <c r="AKV40" s="17"/>
      <c r="AKW40" s="17"/>
      <c r="AKX40" s="17"/>
      <c r="AKY40" s="17"/>
      <c r="AKZ40" s="17"/>
      <c r="ALA40" s="17"/>
      <c r="ALB40" s="17"/>
      <c r="ALC40" s="17"/>
      <c r="ALD40" s="17"/>
      <c r="ALE40" s="17"/>
      <c r="ALF40" s="17"/>
      <c r="ALG40" s="17"/>
      <c r="ALH40" s="17"/>
      <c r="ALI40" s="17"/>
      <c r="ALJ40" s="17"/>
      <c r="ALK40" s="17"/>
      <c r="ALL40" s="17"/>
      <c r="ALM40" s="17"/>
      <c r="ALN40" s="17"/>
      <c r="ALO40" s="17"/>
      <c r="ALP40" s="17"/>
      <c r="ALQ40" s="17"/>
      <c r="ALR40" s="17"/>
      <c r="ALS40" s="17"/>
      <c r="ALT40" s="17"/>
      <c r="ALU40" s="17"/>
      <c r="ALV40" s="17"/>
      <c r="ALW40" s="17"/>
      <c r="ALX40" s="17"/>
      <c r="ALY40" s="17"/>
      <c r="ALZ40" s="17"/>
      <c r="AMA40" s="17"/>
      <c r="AMB40" s="17"/>
      <c r="AMC40" s="17"/>
      <c r="AMD40" s="17"/>
      <c r="AME40" s="17"/>
      <c r="AMF40" s="17"/>
      <c r="AMG40" s="17"/>
    </row>
    <row r="41" spans="1:1021">
      <c r="A41" s="16" t="s">
        <v>51</v>
      </c>
      <c r="B41" s="17">
        <f>最低賃金の推移!C41/最低賃金の推移!C$16</f>
        <v>0.86299435028248583</v>
      </c>
      <c r="C41" s="17">
        <f>最低賃金の推移!D41/最低賃金の推移!D$16</f>
        <v>0.86299435028248583</v>
      </c>
      <c r="D41" s="17">
        <f>最低賃金の推移!E41/最低賃金の推移!E$16</f>
        <v>0.86197183098591545</v>
      </c>
      <c r="E41" s="17">
        <f>最低賃金の推移!F41/最低賃金の推移!F$16</f>
        <v>0.85994397759103647</v>
      </c>
      <c r="F41" s="17">
        <f>最低賃金の推移!G41/最低賃金の推移!G$16</f>
        <v>0.85674547983310156</v>
      </c>
      <c r="G41" s="17">
        <f>最低賃金の推移!H41/最低賃金の推移!H$16</f>
        <v>0.84303112313937756</v>
      </c>
      <c r="H41" s="17">
        <f>最低賃金の推移!I41/最低賃金の推移!I$16</f>
        <v>0.82375979112271536</v>
      </c>
      <c r="I41" s="17">
        <f>最低賃金の推移!J41/最低賃金の推移!J$16</f>
        <v>0.79898862199747156</v>
      </c>
      <c r="J41" s="17">
        <f>最低賃金の推移!K41/最低賃金の推移!K$16</f>
        <v>0.78440925700365405</v>
      </c>
      <c r="K41" s="17">
        <f>最低賃金の推移!L41/最低賃金の推移!L$16</f>
        <v>0.77299880525686981</v>
      </c>
      <c r="L41" s="17">
        <f>最低賃金の推移!M41/最低賃金の推移!M$16</f>
        <v>0.76941176470588235</v>
      </c>
      <c r="M41" s="17">
        <f>最低賃金の推移!N41/最低賃金の推移!N$16</f>
        <v>0.76639815880322204</v>
      </c>
      <c r="N41" s="17">
        <f>最低賃金の推移!O41/最低賃金の推移!O$16</f>
        <v>0.76576576576576572</v>
      </c>
      <c r="O41" s="17">
        <f>最低賃金の推移!P41/最低賃金の推移!P$16</f>
        <v>0.76736493936052919</v>
      </c>
      <c r="P41" s="17">
        <f>最低賃金の推移!Q41/最低賃金の推移!Q$16</f>
        <v>0.76931330472102999</v>
      </c>
      <c r="Q41" s="17">
        <f>最低賃金の推移!R41/最低賃金の推移!R$16</f>
        <v>0.7703549060542797</v>
      </c>
      <c r="R41" s="17">
        <f>最低賃金の推移!S41/最低賃金の推移!S$16</f>
        <v>0.7756345177664975</v>
      </c>
      <c r="S41" s="17">
        <f>最低賃金の推移!T41/最低賃金の推移!T$16</f>
        <v>0.77986179664363275</v>
      </c>
      <c r="T41" s="17">
        <f>最低賃金の推移!U41/最低賃金の推移!U$16</f>
        <v>0.78282329713721621</v>
      </c>
      <c r="U41" s="17">
        <f>最低賃金の推移!V41/最低賃金の推移!V$16</f>
        <v>0.78866474543707976</v>
      </c>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c r="SV41" s="17"/>
      <c r="SW41" s="17"/>
      <c r="SX41" s="17"/>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7"/>
      <c r="TW41" s="17"/>
      <c r="TX41" s="17"/>
      <c r="TY41" s="17"/>
      <c r="TZ41" s="17"/>
      <c r="UA41" s="17"/>
      <c r="UB41" s="17"/>
      <c r="UC41" s="17"/>
      <c r="UD41" s="17"/>
      <c r="UE41" s="17"/>
      <c r="UF41" s="17"/>
      <c r="UG41" s="17"/>
      <c r="UH41" s="17"/>
      <c r="UI41" s="17"/>
      <c r="UJ41" s="17"/>
      <c r="UK41" s="17"/>
      <c r="UL41" s="17"/>
      <c r="UM41" s="17"/>
      <c r="UN41" s="17"/>
      <c r="UO41" s="17"/>
      <c r="UP41" s="17"/>
      <c r="UQ41" s="17"/>
      <c r="UR41" s="17"/>
      <c r="US41" s="17"/>
      <c r="UT41" s="17"/>
      <c r="UU41" s="17"/>
      <c r="UV41" s="17"/>
      <c r="UW41" s="17"/>
      <c r="UX41" s="17"/>
      <c r="UY41" s="17"/>
      <c r="UZ41" s="17"/>
      <c r="VA41" s="17"/>
      <c r="VB41" s="17"/>
      <c r="VC41" s="17"/>
      <c r="VD41" s="17"/>
      <c r="VE41" s="17"/>
      <c r="VF41" s="17"/>
      <c r="VG41" s="17"/>
      <c r="VH41" s="17"/>
      <c r="VI41" s="17"/>
      <c r="VJ41" s="17"/>
      <c r="VK41" s="17"/>
      <c r="VL41" s="17"/>
      <c r="VM41" s="17"/>
      <c r="VN41" s="17"/>
      <c r="VO41" s="17"/>
      <c r="VP41" s="17"/>
      <c r="VQ41" s="17"/>
      <c r="VR41" s="17"/>
      <c r="VS41" s="17"/>
      <c r="VT41" s="17"/>
      <c r="VU41" s="17"/>
      <c r="VV41" s="17"/>
      <c r="VW41" s="17"/>
      <c r="VX41" s="17"/>
      <c r="VY41" s="17"/>
      <c r="VZ41" s="17"/>
      <c r="WA41" s="17"/>
      <c r="WB41" s="17"/>
      <c r="WC41" s="17"/>
      <c r="WD41" s="17"/>
      <c r="WE41" s="17"/>
      <c r="WF41" s="17"/>
      <c r="WG41" s="17"/>
      <c r="WH41" s="17"/>
      <c r="WI41" s="17"/>
      <c r="WJ41" s="17"/>
      <c r="WK41" s="17"/>
      <c r="WL41" s="17"/>
      <c r="WM41" s="17"/>
      <c r="WN41" s="17"/>
      <c r="WO41" s="17"/>
      <c r="WP41" s="17"/>
      <c r="WQ41" s="17"/>
      <c r="WR41" s="17"/>
      <c r="WS41" s="17"/>
      <c r="WT41" s="17"/>
      <c r="WU41" s="17"/>
      <c r="WV41" s="17"/>
      <c r="WW41" s="17"/>
      <c r="WX41" s="17"/>
      <c r="WY41" s="17"/>
      <c r="WZ41" s="17"/>
      <c r="XA41" s="17"/>
      <c r="XB41" s="17"/>
      <c r="XC41" s="17"/>
      <c r="XD41" s="17"/>
      <c r="XE41" s="17"/>
      <c r="XF41" s="17"/>
      <c r="XG41" s="17"/>
      <c r="XH41" s="17"/>
      <c r="XI41" s="17"/>
      <c r="XJ41" s="17"/>
      <c r="XK41" s="17"/>
      <c r="XL41" s="17"/>
      <c r="XM41" s="17"/>
      <c r="XN41" s="17"/>
      <c r="XO41" s="17"/>
      <c r="XP41" s="17"/>
      <c r="XQ41" s="17"/>
      <c r="XR41" s="17"/>
      <c r="XS41" s="17"/>
      <c r="XT41" s="17"/>
      <c r="XU41" s="17"/>
      <c r="XV41" s="17"/>
      <c r="XW41" s="17"/>
      <c r="XX41" s="17"/>
      <c r="XY41" s="17"/>
      <c r="XZ41" s="17"/>
      <c r="YA41" s="17"/>
      <c r="YB41" s="17"/>
      <c r="YC41" s="17"/>
      <c r="YD41" s="17"/>
      <c r="YE41" s="17"/>
      <c r="YF41" s="17"/>
      <c r="YG41" s="17"/>
      <c r="YH41" s="17"/>
      <c r="YI41" s="17"/>
      <c r="YJ41" s="17"/>
      <c r="YK41" s="17"/>
      <c r="YL41" s="17"/>
      <c r="YM41" s="17"/>
      <c r="YN41" s="17"/>
      <c r="YO41" s="17"/>
      <c r="YP41" s="17"/>
      <c r="YQ41" s="17"/>
      <c r="YR41" s="17"/>
      <c r="YS41" s="17"/>
      <c r="YT41" s="17"/>
      <c r="YU41" s="17"/>
      <c r="YV41" s="17"/>
      <c r="YW41" s="17"/>
      <c r="YX41" s="17"/>
      <c r="YY41" s="17"/>
      <c r="YZ41" s="17"/>
      <c r="ZA41" s="17"/>
      <c r="ZB41" s="17"/>
      <c r="ZC41" s="17"/>
      <c r="ZD41" s="17"/>
      <c r="ZE41" s="17"/>
      <c r="ZF41" s="17"/>
      <c r="ZG41" s="17"/>
      <c r="ZH41" s="17"/>
      <c r="ZI41" s="17"/>
      <c r="ZJ41" s="17"/>
      <c r="ZK41" s="17"/>
      <c r="ZL41" s="17"/>
      <c r="ZM41" s="17"/>
      <c r="ZN41" s="17"/>
      <c r="ZO41" s="17"/>
      <c r="ZP41" s="17"/>
      <c r="ZQ41" s="17"/>
      <c r="ZR41" s="17"/>
      <c r="ZS41" s="17"/>
      <c r="ZT41" s="17"/>
      <c r="ZU41" s="17"/>
      <c r="ZV41" s="17"/>
      <c r="ZW41" s="17"/>
      <c r="ZX41" s="17"/>
      <c r="ZY41" s="17"/>
      <c r="ZZ41" s="17"/>
      <c r="AAA41" s="17"/>
      <c r="AAB41" s="17"/>
      <c r="AAC41" s="17"/>
      <c r="AAD41" s="17"/>
      <c r="AAE41" s="17"/>
      <c r="AAF41" s="17"/>
      <c r="AAG41" s="17"/>
      <c r="AAH41" s="17"/>
      <c r="AAI41" s="17"/>
      <c r="AAJ41" s="17"/>
      <c r="AAK41" s="17"/>
      <c r="AAL41" s="17"/>
      <c r="AAM41" s="17"/>
      <c r="AAN41" s="17"/>
      <c r="AAO41" s="17"/>
      <c r="AAP41" s="17"/>
      <c r="AAQ41" s="17"/>
      <c r="AAR41" s="17"/>
      <c r="AAS41" s="17"/>
      <c r="AAT41" s="17"/>
      <c r="AAU41" s="17"/>
      <c r="AAV41" s="17"/>
      <c r="AAW41" s="17"/>
      <c r="AAX41" s="17"/>
      <c r="AAY41" s="17"/>
      <c r="AAZ41" s="17"/>
      <c r="ABA41" s="17"/>
      <c r="ABB41" s="17"/>
      <c r="ABC41" s="17"/>
      <c r="ABD41" s="17"/>
      <c r="ABE41" s="17"/>
      <c r="ABF41" s="17"/>
      <c r="ABG41" s="17"/>
      <c r="ABH41" s="17"/>
      <c r="ABI41" s="17"/>
      <c r="ABJ41" s="17"/>
      <c r="ABK41" s="17"/>
      <c r="ABL41" s="17"/>
      <c r="ABM41" s="17"/>
      <c r="ABN41" s="17"/>
      <c r="ABO41" s="17"/>
      <c r="ABP41" s="17"/>
      <c r="ABQ41" s="17"/>
      <c r="ABR41" s="17"/>
      <c r="ABS41" s="17"/>
      <c r="ABT41" s="17"/>
      <c r="ABU41" s="17"/>
      <c r="ABV41" s="17"/>
      <c r="ABW41" s="17"/>
      <c r="ABX41" s="17"/>
      <c r="ABY41" s="17"/>
      <c r="ABZ41" s="17"/>
      <c r="ACA41" s="17"/>
      <c r="ACB41" s="17"/>
      <c r="ACC41" s="17"/>
      <c r="ACD41" s="17"/>
      <c r="ACE41" s="17"/>
      <c r="ACF41" s="17"/>
      <c r="ACG41" s="17"/>
      <c r="ACH41" s="17"/>
      <c r="ACI41" s="17"/>
      <c r="ACJ41" s="17"/>
      <c r="ACK41" s="17"/>
      <c r="ACL41" s="17"/>
      <c r="ACM41" s="17"/>
      <c r="ACN41" s="17"/>
      <c r="ACO41" s="17"/>
      <c r="ACP41" s="17"/>
      <c r="ACQ41" s="17"/>
      <c r="ACR41" s="17"/>
      <c r="ACS41" s="17"/>
      <c r="ACT41" s="17"/>
      <c r="ACU41" s="17"/>
      <c r="ACV41" s="17"/>
      <c r="ACW41" s="17"/>
      <c r="ACX41" s="17"/>
      <c r="ACY41" s="17"/>
      <c r="ACZ41" s="17"/>
      <c r="ADA41" s="17"/>
      <c r="ADB41" s="17"/>
      <c r="ADC41" s="17"/>
      <c r="ADD41" s="17"/>
      <c r="ADE41" s="17"/>
      <c r="ADF41" s="17"/>
      <c r="ADG41" s="17"/>
      <c r="ADH41" s="17"/>
      <c r="ADI41" s="17"/>
      <c r="ADJ41" s="17"/>
      <c r="ADK41" s="17"/>
      <c r="ADL41" s="17"/>
      <c r="ADM41" s="17"/>
      <c r="ADN41" s="17"/>
      <c r="ADO41" s="17"/>
      <c r="ADP41" s="17"/>
      <c r="ADQ41" s="17"/>
      <c r="ADR41" s="17"/>
      <c r="ADS41" s="17"/>
      <c r="ADT41" s="17"/>
      <c r="ADU41" s="17"/>
      <c r="ADV41" s="17"/>
      <c r="ADW41" s="17"/>
      <c r="ADX41" s="17"/>
      <c r="ADY41" s="17"/>
      <c r="ADZ41" s="17"/>
      <c r="AEA41" s="17"/>
      <c r="AEB41" s="17"/>
      <c r="AEC41" s="17"/>
      <c r="AED41" s="17"/>
      <c r="AEE41" s="17"/>
      <c r="AEF41" s="17"/>
      <c r="AEG41" s="17"/>
      <c r="AEH41" s="17"/>
      <c r="AEI41" s="17"/>
      <c r="AEJ41" s="17"/>
      <c r="AEK41" s="17"/>
      <c r="AEL41" s="17"/>
      <c r="AEM41" s="17"/>
      <c r="AEN41" s="17"/>
      <c r="AEO41" s="17"/>
      <c r="AEP41" s="17"/>
      <c r="AEQ41" s="17"/>
      <c r="AER41" s="17"/>
      <c r="AES41" s="17"/>
      <c r="AET41" s="17"/>
      <c r="AEU41" s="17"/>
      <c r="AEV41" s="17"/>
      <c r="AEW41" s="17"/>
      <c r="AEX41" s="17"/>
      <c r="AEY41" s="17"/>
      <c r="AEZ41" s="17"/>
      <c r="AFA41" s="17"/>
      <c r="AFB41" s="17"/>
      <c r="AFC41" s="17"/>
      <c r="AFD41" s="17"/>
      <c r="AFE41" s="17"/>
      <c r="AFF41" s="17"/>
      <c r="AFG41" s="17"/>
      <c r="AFH41" s="17"/>
      <c r="AFI41" s="17"/>
      <c r="AFJ41" s="17"/>
      <c r="AFK41" s="17"/>
      <c r="AFL41" s="17"/>
      <c r="AFM41" s="17"/>
      <c r="AFN41" s="17"/>
      <c r="AFO41" s="17"/>
      <c r="AFP41" s="17"/>
      <c r="AFQ41" s="17"/>
      <c r="AFR41" s="17"/>
      <c r="AFS41" s="17"/>
      <c r="AFT41" s="17"/>
      <c r="AFU41" s="17"/>
      <c r="AFV41" s="17"/>
      <c r="AFW41" s="17"/>
      <c r="AFX41" s="17"/>
      <c r="AFY41" s="17"/>
      <c r="AFZ41" s="17"/>
      <c r="AGA41" s="17"/>
      <c r="AGB41" s="17"/>
      <c r="AGC41" s="17"/>
      <c r="AGD41" s="17"/>
      <c r="AGE41" s="17"/>
      <c r="AGF41" s="17"/>
      <c r="AGG41" s="17"/>
      <c r="AGH41" s="17"/>
      <c r="AGI41" s="17"/>
      <c r="AGJ41" s="17"/>
      <c r="AGK41" s="17"/>
      <c r="AGL41" s="17"/>
      <c r="AGM41" s="17"/>
      <c r="AGN41" s="17"/>
      <c r="AGO41" s="17"/>
      <c r="AGP41" s="17"/>
      <c r="AGQ41" s="17"/>
      <c r="AGR41" s="17"/>
      <c r="AGS41" s="17"/>
      <c r="AGT41" s="17"/>
      <c r="AGU41" s="17"/>
      <c r="AGV41" s="17"/>
      <c r="AGW41" s="17"/>
      <c r="AGX41" s="17"/>
      <c r="AGY41" s="17"/>
      <c r="AGZ41" s="17"/>
      <c r="AHA41" s="17"/>
      <c r="AHB41" s="17"/>
      <c r="AHC41" s="17"/>
      <c r="AHD41" s="17"/>
      <c r="AHE41" s="17"/>
      <c r="AHF41" s="17"/>
      <c r="AHG41" s="17"/>
      <c r="AHH41" s="17"/>
      <c r="AHI41" s="17"/>
      <c r="AHJ41" s="17"/>
      <c r="AHK41" s="17"/>
      <c r="AHL41" s="17"/>
      <c r="AHM41" s="17"/>
      <c r="AHN41" s="17"/>
      <c r="AHO41" s="17"/>
      <c r="AHP41" s="17"/>
      <c r="AHQ41" s="17"/>
      <c r="AHR41" s="17"/>
      <c r="AHS41" s="17"/>
      <c r="AHT41" s="17"/>
      <c r="AHU41" s="17"/>
      <c r="AHV41" s="17"/>
      <c r="AHW41" s="17"/>
      <c r="AHX41" s="17"/>
      <c r="AHY41" s="17"/>
      <c r="AHZ41" s="17"/>
      <c r="AIA41" s="17"/>
      <c r="AIB41" s="17"/>
      <c r="AIC41" s="17"/>
      <c r="AID41" s="17"/>
      <c r="AIE41" s="17"/>
      <c r="AIF41" s="17"/>
      <c r="AIG41" s="17"/>
      <c r="AIH41" s="17"/>
      <c r="AII41" s="17"/>
      <c r="AIJ41" s="17"/>
      <c r="AIK41" s="17"/>
      <c r="AIL41" s="17"/>
      <c r="AIM41" s="17"/>
      <c r="AIN41" s="17"/>
      <c r="AIO41" s="17"/>
      <c r="AIP41" s="17"/>
      <c r="AIQ41" s="17"/>
      <c r="AIR41" s="17"/>
      <c r="AIS41" s="17"/>
      <c r="AIT41" s="17"/>
      <c r="AIU41" s="17"/>
      <c r="AIV41" s="17"/>
      <c r="AIW41" s="17"/>
      <c r="AIX41" s="17"/>
      <c r="AIY41" s="17"/>
      <c r="AIZ41" s="17"/>
      <c r="AJA41" s="17"/>
      <c r="AJB41" s="17"/>
      <c r="AJC41" s="17"/>
      <c r="AJD41" s="17"/>
      <c r="AJE41" s="17"/>
      <c r="AJF41" s="17"/>
      <c r="AJG41" s="17"/>
      <c r="AJH41" s="17"/>
      <c r="AJI41" s="17"/>
      <c r="AJJ41" s="17"/>
      <c r="AJK41" s="17"/>
      <c r="AJL41" s="17"/>
      <c r="AJM41" s="17"/>
      <c r="AJN41" s="17"/>
      <c r="AJO41" s="17"/>
      <c r="AJP41" s="17"/>
      <c r="AJQ41" s="17"/>
      <c r="AJR41" s="17"/>
      <c r="AJS41" s="17"/>
      <c r="AJT41" s="17"/>
      <c r="AJU41" s="17"/>
      <c r="AJV41" s="17"/>
      <c r="AJW41" s="17"/>
      <c r="AJX41" s="17"/>
      <c r="AJY41" s="17"/>
      <c r="AJZ41" s="17"/>
      <c r="AKA41" s="17"/>
      <c r="AKB41" s="17"/>
      <c r="AKC41" s="17"/>
      <c r="AKD41" s="17"/>
      <c r="AKE41" s="17"/>
      <c r="AKF41" s="17"/>
      <c r="AKG41" s="17"/>
      <c r="AKH41" s="17"/>
      <c r="AKI41" s="17"/>
      <c r="AKJ41" s="17"/>
      <c r="AKK41" s="17"/>
      <c r="AKL41" s="17"/>
      <c r="AKM41" s="17"/>
      <c r="AKN41" s="17"/>
      <c r="AKO41" s="17"/>
      <c r="AKP41" s="17"/>
      <c r="AKQ41" s="17"/>
      <c r="AKR41" s="17"/>
      <c r="AKS41" s="17"/>
      <c r="AKT41" s="17"/>
      <c r="AKU41" s="17"/>
      <c r="AKV41" s="17"/>
      <c r="AKW41" s="17"/>
      <c r="AKX41" s="17"/>
      <c r="AKY41" s="17"/>
      <c r="AKZ41" s="17"/>
      <c r="ALA41" s="17"/>
      <c r="ALB41" s="17"/>
      <c r="ALC41" s="17"/>
      <c r="ALD41" s="17"/>
      <c r="ALE41" s="17"/>
      <c r="ALF41" s="17"/>
      <c r="ALG41" s="17"/>
      <c r="ALH41" s="17"/>
      <c r="ALI41" s="17"/>
      <c r="ALJ41" s="17"/>
      <c r="ALK41" s="17"/>
      <c r="ALL41" s="17"/>
      <c r="ALM41" s="17"/>
      <c r="ALN41" s="17"/>
      <c r="ALO41" s="17"/>
      <c r="ALP41" s="17"/>
      <c r="ALQ41" s="17"/>
      <c r="ALR41" s="17"/>
      <c r="ALS41" s="17"/>
      <c r="ALT41" s="17"/>
      <c r="ALU41" s="17"/>
      <c r="ALV41" s="17"/>
      <c r="ALW41" s="17"/>
      <c r="ALX41" s="17"/>
      <c r="ALY41" s="17"/>
      <c r="ALZ41" s="17"/>
      <c r="AMA41" s="17"/>
      <c r="AMB41" s="17"/>
      <c r="AMC41" s="17"/>
      <c r="AMD41" s="17"/>
      <c r="AME41" s="17"/>
      <c r="AMF41" s="17"/>
      <c r="AMG41" s="17"/>
    </row>
    <row r="42" spans="1:1021">
      <c r="A42" s="16" t="s">
        <v>52</v>
      </c>
      <c r="B42" s="17">
        <f>最低賃金の推移!C42/最低賃金の推移!C$16</f>
        <v>0.86299435028248583</v>
      </c>
      <c r="C42" s="17">
        <f>最低賃金の推移!D42/最低賃金の推移!D$16</f>
        <v>0.86299435028248583</v>
      </c>
      <c r="D42" s="17">
        <f>最低賃金の推移!E42/最低賃金の推移!E$16</f>
        <v>0.8605633802816901</v>
      </c>
      <c r="E42" s="17">
        <f>最低賃金の推移!F42/最低賃金の推移!F$16</f>
        <v>0.85854341736694673</v>
      </c>
      <c r="F42" s="17">
        <f>最低賃金の推移!G42/最低賃金の推移!G$16</f>
        <v>0.85535465924895693</v>
      </c>
      <c r="G42" s="17">
        <f>最低賃金の推移!H42/最低賃金の推移!H$16</f>
        <v>0.84167794316644118</v>
      </c>
      <c r="H42" s="17">
        <f>最低賃金の推移!I42/最低賃金の推移!I$16</f>
        <v>0.82245430809399478</v>
      </c>
      <c r="I42" s="17">
        <f>最低賃金の推移!J42/最低賃金の推移!J$16</f>
        <v>0.79772439949431095</v>
      </c>
      <c r="J42" s="17">
        <f>最低賃金の推移!K42/最低賃金の推移!K$16</f>
        <v>0.78197320341047505</v>
      </c>
      <c r="K42" s="17">
        <f>最低賃金の推移!L42/最低賃金の推移!L$16</f>
        <v>0.77060931899641572</v>
      </c>
      <c r="L42" s="17">
        <f>最低賃金の推移!M42/最低賃金の推移!M$16</f>
        <v>0.76705882352941179</v>
      </c>
      <c r="M42" s="17">
        <f>最低賃金の推移!N42/最低賃金の推移!N$16</f>
        <v>0.7640966628308401</v>
      </c>
      <c r="N42" s="17">
        <f>最低賃金の推移!O42/最低賃金の推移!O$16</f>
        <v>0.76238738738738743</v>
      </c>
      <c r="O42" s="17">
        <f>最低賃金の推移!P42/最低賃金の推移!P$16</f>
        <v>0.7640573318632855</v>
      </c>
      <c r="P42" s="17">
        <f>最低賃金の推移!Q42/最低賃金の推移!Q$16</f>
        <v>0.76716738197424894</v>
      </c>
      <c r="Q42" s="17">
        <f>最低賃金の推移!R42/最低賃金の推移!R$16</f>
        <v>0.7693110647181628</v>
      </c>
      <c r="R42" s="17">
        <f>最低賃金の推移!S42/最低賃金の推移!S$16</f>
        <v>0.77360406091370559</v>
      </c>
      <c r="S42" s="17">
        <f>最低賃金の推移!T42/最低賃金の推移!T$16</f>
        <v>0.77986179664363275</v>
      </c>
      <c r="T42" s="17">
        <f>最低賃金の推移!U42/最低賃金の推移!U$16</f>
        <v>0.78183613030602173</v>
      </c>
      <c r="U42" s="17">
        <f>最低賃金の推移!V42/最低賃金の推移!V$16</f>
        <v>0.78770413064361189</v>
      </c>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c r="OQ42" s="17"/>
      <c r="OR42" s="17"/>
      <c r="OS42" s="17"/>
      <c r="OT42" s="17"/>
      <c r="OU42" s="17"/>
      <c r="OV42" s="17"/>
      <c r="OW42" s="17"/>
      <c r="OX42" s="17"/>
      <c r="OY42" s="17"/>
      <c r="OZ42" s="17"/>
      <c r="PA42" s="17"/>
      <c r="PB42" s="17"/>
      <c r="PC42" s="17"/>
      <c r="PD42" s="17"/>
      <c r="PE42" s="17"/>
      <c r="PF42" s="17"/>
      <c r="PG42" s="17"/>
      <c r="PH42" s="17"/>
      <c r="PI42" s="17"/>
      <c r="PJ42" s="17"/>
      <c r="PK42" s="17"/>
      <c r="PL42" s="17"/>
      <c r="PM42" s="17"/>
      <c r="PN42" s="17"/>
      <c r="PO42" s="17"/>
      <c r="PP42" s="17"/>
      <c r="PQ42" s="17"/>
      <c r="PR42" s="17"/>
      <c r="PS42" s="17"/>
      <c r="PT42" s="17"/>
      <c r="PU42" s="17"/>
      <c r="PV42" s="17"/>
      <c r="PW42" s="17"/>
      <c r="PX42" s="17"/>
      <c r="PY42" s="17"/>
      <c r="PZ42" s="17"/>
      <c r="QA42" s="17"/>
      <c r="QB42" s="17"/>
      <c r="QC42" s="17"/>
      <c r="QD42" s="17"/>
      <c r="QE42" s="17"/>
      <c r="QF42" s="17"/>
      <c r="QG42" s="17"/>
      <c r="QH42" s="17"/>
      <c r="QI42" s="17"/>
      <c r="QJ42" s="17"/>
      <c r="QK42" s="17"/>
      <c r="QL42" s="17"/>
      <c r="QM42" s="17"/>
      <c r="QN42" s="17"/>
      <c r="QO42" s="17"/>
      <c r="QP42" s="17"/>
      <c r="QQ42" s="17"/>
      <c r="QR42" s="17"/>
      <c r="QS42" s="17"/>
      <c r="QT42" s="17"/>
      <c r="QU42" s="17"/>
      <c r="QV42" s="17"/>
      <c r="QW42" s="17"/>
      <c r="QX42" s="17"/>
      <c r="QY42" s="17"/>
      <c r="QZ42" s="17"/>
      <c r="RA42" s="17"/>
      <c r="RB42" s="17"/>
      <c r="RC42" s="17"/>
      <c r="RD42" s="17"/>
      <c r="RE42" s="17"/>
      <c r="RF42" s="17"/>
      <c r="RG42" s="17"/>
      <c r="RH42" s="17"/>
      <c r="RI42" s="17"/>
      <c r="RJ42" s="17"/>
      <c r="RK42" s="17"/>
      <c r="RL42" s="17"/>
      <c r="RM42" s="17"/>
      <c r="RN42" s="17"/>
      <c r="RO42" s="17"/>
      <c r="RP42" s="17"/>
      <c r="RQ42" s="17"/>
      <c r="RR42" s="17"/>
      <c r="RS42" s="17"/>
      <c r="RT42" s="17"/>
      <c r="RU42" s="17"/>
      <c r="RV42" s="17"/>
      <c r="RW42" s="17"/>
      <c r="RX42" s="17"/>
      <c r="RY42" s="17"/>
      <c r="RZ42" s="17"/>
      <c r="SA42" s="17"/>
      <c r="SB42" s="17"/>
      <c r="SC42" s="17"/>
      <c r="SD42" s="17"/>
      <c r="SE42" s="17"/>
      <c r="SF42" s="17"/>
      <c r="SG42" s="17"/>
      <c r="SH42" s="17"/>
      <c r="SI42" s="17"/>
      <c r="SJ42" s="17"/>
      <c r="SK42" s="17"/>
      <c r="SL42" s="17"/>
      <c r="SM42" s="17"/>
      <c r="SN42" s="17"/>
      <c r="SO42" s="17"/>
      <c r="SP42" s="17"/>
      <c r="SQ42" s="17"/>
      <c r="SR42" s="17"/>
      <c r="SS42" s="17"/>
      <c r="ST42" s="17"/>
      <c r="SU42" s="17"/>
      <c r="SV42" s="17"/>
      <c r="SW42" s="17"/>
      <c r="SX42" s="17"/>
      <c r="SY42" s="17"/>
      <c r="SZ42" s="17"/>
      <c r="TA42" s="17"/>
      <c r="TB42" s="17"/>
      <c r="TC42" s="17"/>
      <c r="TD42" s="17"/>
      <c r="TE42" s="17"/>
      <c r="TF42" s="17"/>
      <c r="TG42" s="17"/>
      <c r="TH42" s="17"/>
      <c r="TI42" s="17"/>
      <c r="TJ42" s="17"/>
      <c r="TK42" s="17"/>
      <c r="TL42" s="17"/>
      <c r="TM42" s="17"/>
      <c r="TN42" s="17"/>
      <c r="TO42" s="17"/>
      <c r="TP42" s="17"/>
      <c r="TQ42" s="17"/>
      <c r="TR42" s="17"/>
      <c r="TS42" s="17"/>
      <c r="TT42" s="17"/>
      <c r="TU42" s="17"/>
      <c r="TV42" s="17"/>
      <c r="TW42" s="17"/>
      <c r="TX42" s="17"/>
      <c r="TY42" s="17"/>
      <c r="TZ42" s="17"/>
      <c r="UA42" s="17"/>
      <c r="UB42" s="17"/>
      <c r="UC42" s="17"/>
      <c r="UD42" s="17"/>
      <c r="UE42" s="17"/>
      <c r="UF42" s="17"/>
      <c r="UG42" s="17"/>
      <c r="UH42" s="17"/>
      <c r="UI42" s="17"/>
      <c r="UJ42" s="17"/>
      <c r="UK42" s="17"/>
      <c r="UL42" s="17"/>
      <c r="UM42" s="17"/>
      <c r="UN42" s="17"/>
      <c r="UO42" s="17"/>
      <c r="UP42" s="17"/>
      <c r="UQ42" s="17"/>
      <c r="UR42" s="17"/>
      <c r="US42" s="17"/>
      <c r="UT42" s="17"/>
      <c r="UU42" s="17"/>
      <c r="UV42" s="17"/>
      <c r="UW42" s="17"/>
      <c r="UX42" s="17"/>
      <c r="UY42" s="17"/>
      <c r="UZ42" s="17"/>
      <c r="VA42" s="17"/>
      <c r="VB42" s="17"/>
      <c r="VC42" s="17"/>
      <c r="VD42" s="17"/>
      <c r="VE42" s="17"/>
      <c r="VF42" s="17"/>
      <c r="VG42" s="17"/>
      <c r="VH42" s="17"/>
      <c r="VI42" s="17"/>
      <c r="VJ42" s="17"/>
      <c r="VK42" s="17"/>
      <c r="VL42" s="17"/>
      <c r="VM42" s="17"/>
      <c r="VN42" s="17"/>
      <c r="VO42" s="17"/>
      <c r="VP42" s="17"/>
      <c r="VQ42" s="17"/>
      <c r="VR42" s="17"/>
      <c r="VS42" s="17"/>
      <c r="VT42" s="17"/>
      <c r="VU42" s="17"/>
      <c r="VV42" s="17"/>
      <c r="VW42" s="17"/>
      <c r="VX42" s="17"/>
      <c r="VY42" s="17"/>
      <c r="VZ42" s="17"/>
      <c r="WA42" s="17"/>
      <c r="WB42" s="17"/>
      <c r="WC42" s="17"/>
      <c r="WD42" s="17"/>
      <c r="WE42" s="17"/>
      <c r="WF42" s="17"/>
      <c r="WG42" s="17"/>
      <c r="WH42" s="17"/>
      <c r="WI42" s="17"/>
      <c r="WJ42" s="17"/>
      <c r="WK42" s="17"/>
      <c r="WL42" s="17"/>
      <c r="WM42" s="17"/>
      <c r="WN42" s="17"/>
      <c r="WO42" s="17"/>
      <c r="WP42" s="17"/>
      <c r="WQ42" s="17"/>
      <c r="WR42" s="17"/>
      <c r="WS42" s="17"/>
      <c r="WT42" s="17"/>
      <c r="WU42" s="17"/>
      <c r="WV42" s="17"/>
      <c r="WW42" s="17"/>
      <c r="WX42" s="17"/>
      <c r="WY42" s="17"/>
      <c r="WZ42" s="17"/>
      <c r="XA42" s="17"/>
      <c r="XB42" s="17"/>
      <c r="XC42" s="17"/>
      <c r="XD42" s="17"/>
      <c r="XE42" s="17"/>
      <c r="XF42" s="17"/>
      <c r="XG42" s="17"/>
      <c r="XH42" s="17"/>
      <c r="XI42" s="17"/>
      <c r="XJ42" s="17"/>
      <c r="XK42" s="17"/>
      <c r="XL42" s="17"/>
      <c r="XM42" s="17"/>
      <c r="XN42" s="17"/>
      <c r="XO42" s="17"/>
      <c r="XP42" s="17"/>
      <c r="XQ42" s="17"/>
      <c r="XR42" s="17"/>
      <c r="XS42" s="17"/>
      <c r="XT42" s="17"/>
      <c r="XU42" s="17"/>
      <c r="XV42" s="17"/>
      <c r="XW42" s="17"/>
      <c r="XX42" s="17"/>
      <c r="XY42" s="17"/>
      <c r="XZ42" s="17"/>
      <c r="YA42" s="17"/>
      <c r="YB42" s="17"/>
      <c r="YC42" s="17"/>
      <c r="YD42" s="17"/>
      <c r="YE42" s="17"/>
      <c r="YF42" s="17"/>
      <c r="YG42" s="17"/>
      <c r="YH42" s="17"/>
      <c r="YI42" s="17"/>
      <c r="YJ42" s="17"/>
      <c r="YK42" s="17"/>
      <c r="YL42" s="17"/>
      <c r="YM42" s="17"/>
      <c r="YN42" s="17"/>
      <c r="YO42" s="17"/>
      <c r="YP42" s="17"/>
      <c r="YQ42" s="17"/>
      <c r="YR42" s="17"/>
      <c r="YS42" s="17"/>
      <c r="YT42" s="17"/>
      <c r="YU42" s="17"/>
      <c r="YV42" s="17"/>
      <c r="YW42" s="17"/>
      <c r="YX42" s="17"/>
      <c r="YY42" s="17"/>
      <c r="YZ42" s="17"/>
      <c r="ZA42" s="17"/>
      <c r="ZB42" s="17"/>
      <c r="ZC42" s="17"/>
      <c r="ZD42" s="17"/>
      <c r="ZE42" s="17"/>
      <c r="ZF42" s="17"/>
      <c r="ZG42" s="17"/>
      <c r="ZH42" s="17"/>
      <c r="ZI42" s="17"/>
      <c r="ZJ42" s="17"/>
      <c r="ZK42" s="17"/>
      <c r="ZL42" s="17"/>
      <c r="ZM42" s="17"/>
      <c r="ZN42" s="17"/>
      <c r="ZO42" s="17"/>
      <c r="ZP42" s="17"/>
      <c r="ZQ42" s="17"/>
      <c r="ZR42" s="17"/>
      <c r="ZS42" s="17"/>
      <c r="ZT42" s="17"/>
      <c r="ZU42" s="17"/>
      <c r="ZV42" s="17"/>
      <c r="ZW42" s="17"/>
      <c r="ZX42" s="17"/>
      <c r="ZY42" s="17"/>
      <c r="ZZ42" s="17"/>
      <c r="AAA42" s="17"/>
      <c r="AAB42" s="17"/>
      <c r="AAC42" s="17"/>
      <c r="AAD42" s="17"/>
      <c r="AAE42" s="17"/>
      <c r="AAF42" s="17"/>
      <c r="AAG42" s="17"/>
      <c r="AAH42" s="17"/>
      <c r="AAI42" s="17"/>
      <c r="AAJ42" s="17"/>
      <c r="AAK42" s="17"/>
      <c r="AAL42" s="17"/>
      <c r="AAM42" s="17"/>
      <c r="AAN42" s="17"/>
      <c r="AAO42" s="17"/>
      <c r="AAP42" s="17"/>
      <c r="AAQ42" s="17"/>
      <c r="AAR42" s="17"/>
      <c r="AAS42" s="17"/>
      <c r="AAT42" s="17"/>
      <c r="AAU42" s="17"/>
      <c r="AAV42" s="17"/>
      <c r="AAW42" s="17"/>
      <c r="AAX42" s="17"/>
      <c r="AAY42" s="17"/>
      <c r="AAZ42" s="17"/>
      <c r="ABA42" s="17"/>
      <c r="ABB42" s="17"/>
      <c r="ABC42" s="17"/>
      <c r="ABD42" s="17"/>
      <c r="ABE42" s="17"/>
      <c r="ABF42" s="17"/>
      <c r="ABG42" s="17"/>
      <c r="ABH42" s="17"/>
      <c r="ABI42" s="17"/>
      <c r="ABJ42" s="17"/>
      <c r="ABK42" s="17"/>
      <c r="ABL42" s="17"/>
      <c r="ABM42" s="17"/>
      <c r="ABN42" s="17"/>
      <c r="ABO42" s="17"/>
      <c r="ABP42" s="17"/>
      <c r="ABQ42" s="17"/>
      <c r="ABR42" s="17"/>
      <c r="ABS42" s="17"/>
      <c r="ABT42" s="17"/>
      <c r="ABU42" s="17"/>
      <c r="ABV42" s="17"/>
      <c r="ABW42" s="17"/>
      <c r="ABX42" s="17"/>
      <c r="ABY42" s="17"/>
      <c r="ABZ42" s="17"/>
      <c r="ACA42" s="17"/>
      <c r="ACB42" s="17"/>
      <c r="ACC42" s="17"/>
      <c r="ACD42" s="17"/>
      <c r="ACE42" s="17"/>
      <c r="ACF42" s="17"/>
      <c r="ACG42" s="17"/>
      <c r="ACH42" s="17"/>
      <c r="ACI42" s="17"/>
      <c r="ACJ42" s="17"/>
      <c r="ACK42" s="17"/>
      <c r="ACL42" s="17"/>
      <c r="ACM42" s="17"/>
      <c r="ACN42" s="17"/>
      <c r="ACO42" s="17"/>
      <c r="ACP42" s="17"/>
      <c r="ACQ42" s="17"/>
      <c r="ACR42" s="17"/>
      <c r="ACS42" s="17"/>
      <c r="ACT42" s="17"/>
      <c r="ACU42" s="17"/>
      <c r="ACV42" s="17"/>
      <c r="ACW42" s="17"/>
      <c r="ACX42" s="17"/>
      <c r="ACY42" s="17"/>
      <c r="ACZ42" s="17"/>
      <c r="ADA42" s="17"/>
      <c r="ADB42" s="17"/>
      <c r="ADC42" s="17"/>
      <c r="ADD42" s="17"/>
      <c r="ADE42" s="17"/>
      <c r="ADF42" s="17"/>
      <c r="ADG42" s="17"/>
      <c r="ADH42" s="17"/>
      <c r="ADI42" s="17"/>
      <c r="ADJ42" s="17"/>
      <c r="ADK42" s="17"/>
      <c r="ADL42" s="17"/>
      <c r="ADM42" s="17"/>
      <c r="ADN42" s="17"/>
      <c r="ADO42" s="17"/>
      <c r="ADP42" s="17"/>
      <c r="ADQ42" s="17"/>
      <c r="ADR42" s="17"/>
      <c r="ADS42" s="17"/>
      <c r="ADT42" s="17"/>
      <c r="ADU42" s="17"/>
      <c r="ADV42" s="17"/>
      <c r="ADW42" s="17"/>
      <c r="ADX42" s="17"/>
      <c r="ADY42" s="17"/>
      <c r="ADZ42" s="17"/>
      <c r="AEA42" s="17"/>
      <c r="AEB42" s="17"/>
      <c r="AEC42" s="17"/>
      <c r="AED42" s="17"/>
      <c r="AEE42" s="17"/>
      <c r="AEF42" s="17"/>
      <c r="AEG42" s="17"/>
      <c r="AEH42" s="17"/>
      <c r="AEI42" s="17"/>
      <c r="AEJ42" s="17"/>
      <c r="AEK42" s="17"/>
      <c r="AEL42" s="17"/>
      <c r="AEM42" s="17"/>
      <c r="AEN42" s="17"/>
      <c r="AEO42" s="17"/>
      <c r="AEP42" s="17"/>
      <c r="AEQ42" s="17"/>
      <c r="AER42" s="17"/>
      <c r="AES42" s="17"/>
      <c r="AET42" s="17"/>
      <c r="AEU42" s="17"/>
      <c r="AEV42" s="17"/>
      <c r="AEW42" s="17"/>
      <c r="AEX42" s="17"/>
      <c r="AEY42" s="17"/>
      <c r="AEZ42" s="17"/>
      <c r="AFA42" s="17"/>
      <c r="AFB42" s="17"/>
      <c r="AFC42" s="17"/>
      <c r="AFD42" s="17"/>
      <c r="AFE42" s="17"/>
      <c r="AFF42" s="17"/>
      <c r="AFG42" s="17"/>
      <c r="AFH42" s="17"/>
      <c r="AFI42" s="17"/>
      <c r="AFJ42" s="17"/>
      <c r="AFK42" s="17"/>
      <c r="AFL42" s="17"/>
      <c r="AFM42" s="17"/>
      <c r="AFN42" s="17"/>
      <c r="AFO42" s="17"/>
      <c r="AFP42" s="17"/>
      <c r="AFQ42" s="17"/>
      <c r="AFR42" s="17"/>
      <c r="AFS42" s="17"/>
      <c r="AFT42" s="17"/>
      <c r="AFU42" s="17"/>
      <c r="AFV42" s="17"/>
      <c r="AFW42" s="17"/>
      <c r="AFX42" s="17"/>
      <c r="AFY42" s="17"/>
      <c r="AFZ42" s="17"/>
      <c r="AGA42" s="17"/>
      <c r="AGB42" s="17"/>
      <c r="AGC42" s="17"/>
      <c r="AGD42" s="17"/>
      <c r="AGE42" s="17"/>
      <c r="AGF42" s="17"/>
      <c r="AGG42" s="17"/>
      <c r="AGH42" s="17"/>
      <c r="AGI42" s="17"/>
      <c r="AGJ42" s="17"/>
      <c r="AGK42" s="17"/>
      <c r="AGL42" s="17"/>
      <c r="AGM42" s="17"/>
      <c r="AGN42" s="17"/>
      <c r="AGO42" s="17"/>
      <c r="AGP42" s="17"/>
      <c r="AGQ42" s="17"/>
      <c r="AGR42" s="17"/>
      <c r="AGS42" s="17"/>
      <c r="AGT42" s="17"/>
      <c r="AGU42" s="17"/>
      <c r="AGV42" s="17"/>
      <c r="AGW42" s="17"/>
      <c r="AGX42" s="17"/>
      <c r="AGY42" s="17"/>
      <c r="AGZ42" s="17"/>
      <c r="AHA42" s="17"/>
      <c r="AHB42" s="17"/>
      <c r="AHC42" s="17"/>
      <c r="AHD42" s="17"/>
      <c r="AHE42" s="17"/>
      <c r="AHF42" s="17"/>
      <c r="AHG42" s="17"/>
      <c r="AHH42" s="17"/>
      <c r="AHI42" s="17"/>
      <c r="AHJ42" s="17"/>
      <c r="AHK42" s="17"/>
      <c r="AHL42" s="17"/>
      <c r="AHM42" s="17"/>
      <c r="AHN42" s="17"/>
      <c r="AHO42" s="17"/>
      <c r="AHP42" s="17"/>
      <c r="AHQ42" s="17"/>
      <c r="AHR42" s="17"/>
      <c r="AHS42" s="17"/>
      <c r="AHT42" s="17"/>
      <c r="AHU42" s="17"/>
      <c r="AHV42" s="17"/>
      <c r="AHW42" s="17"/>
      <c r="AHX42" s="17"/>
      <c r="AHY42" s="17"/>
      <c r="AHZ42" s="17"/>
      <c r="AIA42" s="17"/>
      <c r="AIB42" s="17"/>
      <c r="AIC42" s="17"/>
      <c r="AID42" s="17"/>
      <c r="AIE42" s="17"/>
      <c r="AIF42" s="17"/>
      <c r="AIG42" s="17"/>
      <c r="AIH42" s="17"/>
      <c r="AII42" s="17"/>
      <c r="AIJ42" s="17"/>
      <c r="AIK42" s="17"/>
      <c r="AIL42" s="17"/>
      <c r="AIM42" s="17"/>
      <c r="AIN42" s="17"/>
      <c r="AIO42" s="17"/>
      <c r="AIP42" s="17"/>
      <c r="AIQ42" s="17"/>
      <c r="AIR42" s="17"/>
      <c r="AIS42" s="17"/>
      <c r="AIT42" s="17"/>
      <c r="AIU42" s="17"/>
      <c r="AIV42" s="17"/>
      <c r="AIW42" s="17"/>
      <c r="AIX42" s="17"/>
      <c r="AIY42" s="17"/>
      <c r="AIZ42" s="17"/>
      <c r="AJA42" s="17"/>
      <c r="AJB42" s="17"/>
      <c r="AJC42" s="17"/>
      <c r="AJD42" s="17"/>
      <c r="AJE42" s="17"/>
      <c r="AJF42" s="17"/>
      <c r="AJG42" s="17"/>
      <c r="AJH42" s="17"/>
      <c r="AJI42" s="17"/>
      <c r="AJJ42" s="17"/>
      <c r="AJK42" s="17"/>
      <c r="AJL42" s="17"/>
      <c r="AJM42" s="17"/>
      <c r="AJN42" s="17"/>
      <c r="AJO42" s="17"/>
      <c r="AJP42" s="17"/>
      <c r="AJQ42" s="17"/>
      <c r="AJR42" s="17"/>
      <c r="AJS42" s="17"/>
      <c r="AJT42" s="17"/>
      <c r="AJU42" s="17"/>
      <c r="AJV42" s="17"/>
      <c r="AJW42" s="17"/>
      <c r="AJX42" s="17"/>
      <c r="AJY42" s="17"/>
      <c r="AJZ42" s="17"/>
      <c r="AKA42" s="17"/>
      <c r="AKB42" s="17"/>
      <c r="AKC42" s="17"/>
      <c r="AKD42" s="17"/>
      <c r="AKE42" s="17"/>
      <c r="AKF42" s="17"/>
      <c r="AKG42" s="17"/>
      <c r="AKH42" s="17"/>
      <c r="AKI42" s="17"/>
      <c r="AKJ42" s="17"/>
      <c r="AKK42" s="17"/>
      <c r="AKL42" s="17"/>
      <c r="AKM42" s="17"/>
      <c r="AKN42" s="17"/>
      <c r="AKO42" s="17"/>
      <c r="AKP42" s="17"/>
      <c r="AKQ42" s="17"/>
      <c r="AKR42" s="17"/>
      <c r="AKS42" s="17"/>
      <c r="AKT42" s="17"/>
      <c r="AKU42" s="17"/>
      <c r="AKV42" s="17"/>
      <c r="AKW42" s="17"/>
      <c r="AKX42" s="17"/>
      <c r="AKY42" s="17"/>
      <c r="AKZ42" s="17"/>
      <c r="ALA42" s="17"/>
      <c r="ALB42" s="17"/>
      <c r="ALC42" s="17"/>
      <c r="ALD42" s="17"/>
      <c r="ALE42" s="17"/>
      <c r="ALF42" s="17"/>
      <c r="ALG42" s="17"/>
      <c r="ALH42" s="17"/>
      <c r="ALI42" s="17"/>
      <c r="ALJ42" s="17"/>
      <c r="ALK42" s="17"/>
      <c r="ALL42" s="17"/>
      <c r="ALM42" s="17"/>
      <c r="ALN42" s="17"/>
      <c r="ALO42" s="17"/>
      <c r="ALP42" s="17"/>
      <c r="ALQ42" s="17"/>
      <c r="ALR42" s="17"/>
      <c r="ALS42" s="17"/>
      <c r="ALT42" s="17"/>
      <c r="ALU42" s="17"/>
      <c r="ALV42" s="17"/>
      <c r="ALW42" s="17"/>
      <c r="ALX42" s="17"/>
      <c r="ALY42" s="17"/>
      <c r="ALZ42" s="17"/>
      <c r="AMA42" s="17"/>
      <c r="AMB42" s="17"/>
      <c r="AMC42" s="17"/>
      <c r="AMD42" s="17"/>
      <c r="AME42" s="17"/>
      <c r="AMF42" s="17"/>
      <c r="AMG42" s="17"/>
    </row>
    <row r="43" spans="1:1021">
      <c r="A43" s="16" t="s">
        <v>53</v>
      </c>
      <c r="B43" s="17">
        <f>最低賃金の推移!C43/最低賃金の推移!C$16</f>
        <v>0.90819209039548021</v>
      </c>
      <c r="C43" s="17">
        <f>最低賃金の推移!D43/最低賃金の推移!D$16</f>
        <v>0.90960451977401124</v>
      </c>
      <c r="D43" s="17">
        <f>最低賃金の推移!E43/最低賃金の推移!E$16</f>
        <v>0.90845070422535212</v>
      </c>
      <c r="E43" s="17">
        <f>最低賃金の推移!F43/最低賃金の推移!F$16</f>
        <v>0.90756302521008403</v>
      </c>
      <c r="F43" s="17">
        <f>最低賃金の推移!G43/最低賃金の推移!G$16</f>
        <v>0.90681502086230881</v>
      </c>
      <c r="G43" s="17">
        <f>最低賃金の推移!H43/最低賃金の推移!H$16</f>
        <v>0.89715832205683355</v>
      </c>
      <c r="H43" s="17">
        <f>最低賃金の推移!I43/最低賃金の推移!I$16</f>
        <v>0.88120104438642299</v>
      </c>
      <c r="I43" s="17">
        <f>最低賃金の推移!J43/最低賃金の推移!J$16</f>
        <v>0.85967130214917831</v>
      </c>
      <c r="J43" s="17">
        <f>最低賃金の推移!K43/最低賃金の推移!K$16</f>
        <v>0.84287454323995126</v>
      </c>
      <c r="K43" s="17">
        <f>最低賃金の推移!L43/最低賃金の推移!L$16</f>
        <v>0.83034647550776586</v>
      </c>
      <c r="L43" s="17">
        <f>最低賃金の推移!M43/最低賃金の推移!M$16</f>
        <v>0.82470588235294118</v>
      </c>
      <c r="M43" s="17">
        <f>最低賃金の推移!N43/最低賃金の推移!N$16</f>
        <v>0.8193325661680092</v>
      </c>
      <c r="N43" s="17">
        <f>最低賃金の推移!O43/最低賃金の推移!O$16</f>
        <v>0.81869369369369371</v>
      </c>
      <c r="O43" s="17">
        <f>最低賃金の推移!P43/最低賃金の推移!P$16</f>
        <v>0.81918412348401326</v>
      </c>
      <c r="P43" s="17">
        <f>最低賃金の推移!Q43/最低賃金の推移!Q$16</f>
        <v>0.82081545064377681</v>
      </c>
      <c r="Q43" s="17">
        <f>最低賃金の推移!R43/最低賃金の推移!R$16</f>
        <v>0.82359081419624214</v>
      </c>
      <c r="R43" s="17">
        <f>最低賃金の推移!S43/最低賃金の推移!S$16</f>
        <v>0.82639593908629438</v>
      </c>
      <c r="S43" s="17">
        <f>最低賃金の推移!T43/最低賃金の推移!T$16</f>
        <v>0.83020730503455087</v>
      </c>
      <c r="T43" s="17">
        <f>最低賃金の推移!U43/最低賃金の推移!U$16</f>
        <v>0.83119447186574535</v>
      </c>
      <c r="U43" s="17">
        <f>最低賃金の推移!V43/最低賃金の推移!V$16</f>
        <v>0.83573487031700289</v>
      </c>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c r="SV43" s="17"/>
      <c r="SW43" s="17"/>
      <c r="SX43" s="17"/>
      <c r="SY43" s="17"/>
      <c r="SZ43" s="17"/>
      <c r="TA43" s="17"/>
      <c r="TB43" s="17"/>
      <c r="TC43" s="17"/>
      <c r="TD43" s="17"/>
      <c r="TE43" s="17"/>
      <c r="TF43" s="17"/>
      <c r="TG43" s="17"/>
      <c r="TH43" s="17"/>
      <c r="TI43" s="17"/>
      <c r="TJ43" s="17"/>
      <c r="TK43" s="17"/>
      <c r="TL43" s="17"/>
      <c r="TM43" s="17"/>
      <c r="TN43" s="17"/>
      <c r="TO43" s="17"/>
      <c r="TP43" s="17"/>
      <c r="TQ43" s="17"/>
      <c r="TR43" s="17"/>
      <c r="TS43" s="17"/>
      <c r="TT43" s="17"/>
      <c r="TU43" s="17"/>
      <c r="TV43" s="17"/>
      <c r="TW43" s="17"/>
      <c r="TX43" s="17"/>
      <c r="TY43" s="17"/>
      <c r="TZ43" s="17"/>
      <c r="UA43" s="17"/>
      <c r="UB43" s="17"/>
      <c r="UC43" s="17"/>
      <c r="UD43" s="17"/>
      <c r="UE43" s="17"/>
      <c r="UF43" s="17"/>
      <c r="UG43" s="17"/>
      <c r="UH43" s="17"/>
      <c r="UI43" s="17"/>
      <c r="UJ43" s="17"/>
      <c r="UK43" s="17"/>
      <c r="UL43" s="17"/>
      <c r="UM43" s="17"/>
      <c r="UN43" s="17"/>
      <c r="UO43" s="17"/>
      <c r="UP43" s="17"/>
      <c r="UQ43" s="17"/>
      <c r="UR43" s="17"/>
      <c r="US43" s="17"/>
      <c r="UT43" s="17"/>
      <c r="UU43" s="17"/>
      <c r="UV43" s="17"/>
      <c r="UW43" s="17"/>
      <c r="UX43" s="17"/>
      <c r="UY43" s="17"/>
      <c r="UZ43" s="17"/>
      <c r="VA43" s="17"/>
      <c r="VB43" s="17"/>
      <c r="VC43" s="17"/>
      <c r="VD43" s="17"/>
      <c r="VE43" s="17"/>
      <c r="VF43" s="17"/>
      <c r="VG43" s="17"/>
      <c r="VH43" s="17"/>
      <c r="VI43" s="17"/>
      <c r="VJ43" s="17"/>
      <c r="VK43" s="17"/>
      <c r="VL43" s="17"/>
      <c r="VM43" s="17"/>
      <c r="VN43" s="17"/>
      <c r="VO43" s="17"/>
      <c r="VP43" s="17"/>
      <c r="VQ43" s="17"/>
      <c r="VR43" s="17"/>
      <c r="VS43" s="17"/>
      <c r="VT43" s="17"/>
      <c r="VU43" s="17"/>
      <c r="VV43" s="17"/>
      <c r="VW43" s="17"/>
      <c r="VX43" s="17"/>
      <c r="VY43" s="17"/>
      <c r="VZ43" s="17"/>
      <c r="WA43" s="17"/>
      <c r="WB43" s="17"/>
      <c r="WC43" s="17"/>
      <c r="WD43" s="17"/>
      <c r="WE43" s="17"/>
      <c r="WF43" s="17"/>
      <c r="WG43" s="17"/>
      <c r="WH43" s="17"/>
      <c r="WI43" s="17"/>
      <c r="WJ43" s="17"/>
      <c r="WK43" s="17"/>
      <c r="WL43" s="17"/>
      <c r="WM43" s="17"/>
      <c r="WN43" s="17"/>
      <c r="WO43" s="17"/>
      <c r="WP43" s="17"/>
      <c r="WQ43" s="17"/>
      <c r="WR43" s="17"/>
      <c r="WS43" s="17"/>
      <c r="WT43" s="17"/>
      <c r="WU43" s="17"/>
      <c r="WV43" s="17"/>
      <c r="WW43" s="17"/>
      <c r="WX43" s="17"/>
      <c r="WY43" s="17"/>
      <c r="WZ43" s="17"/>
      <c r="XA43" s="17"/>
      <c r="XB43" s="17"/>
      <c r="XC43" s="17"/>
      <c r="XD43" s="17"/>
      <c r="XE43" s="17"/>
      <c r="XF43" s="17"/>
      <c r="XG43" s="17"/>
      <c r="XH43" s="17"/>
      <c r="XI43" s="17"/>
      <c r="XJ43" s="17"/>
      <c r="XK43" s="17"/>
      <c r="XL43" s="17"/>
      <c r="XM43" s="17"/>
      <c r="XN43" s="17"/>
      <c r="XO43" s="17"/>
      <c r="XP43" s="17"/>
      <c r="XQ43" s="17"/>
      <c r="XR43" s="17"/>
      <c r="XS43" s="17"/>
      <c r="XT43" s="17"/>
      <c r="XU43" s="17"/>
      <c r="XV43" s="17"/>
      <c r="XW43" s="17"/>
      <c r="XX43" s="17"/>
      <c r="XY43" s="17"/>
      <c r="XZ43" s="17"/>
      <c r="YA43" s="17"/>
      <c r="YB43" s="17"/>
      <c r="YC43" s="17"/>
      <c r="YD43" s="17"/>
      <c r="YE43" s="17"/>
      <c r="YF43" s="17"/>
      <c r="YG43" s="17"/>
      <c r="YH43" s="17"/>
      <c r="YI43" s="17"/>
      <c r="YJ43" s="17"/>
      <c r="YK43" s="17"/>
      <c r="YL43" s="17"/>
      <c r="YM43" s="17"/>
      <c r="YN43" s="17"/>
      <c r="YO43" s="17"/>
      <c r="YP43" s="17"/>
      <c r="YQ43" s="17"/>
      <c r="YR43" s="17"/>
      <c r="YS43" s="17"/>
      <c r="YT43" s="17"/>
      <c r="YU43" s="17"/>
      <c r="YV43" s="17"/>
      <c r="YW43" s="17"/>
      <c r="YX43" s="17"/>
      <c r="YY43" s="17"/>
      <c r="YZ43" s="17"/>
      <c r="ZA43" s="17"/>
      <c r="ZB43" s="17"/>
      <c r="ZC43" s="17"/>
      <c r="ZD43" s="17"/>
      <c r="ZE43" s="17"/>
      <c r="ZF43" s="17"/>
      <c r="ZG43" s="17"/>
      <c r="ZH43" s="17"/>
      <c r="ZI43" s="17"/>
      <c r="ZJ43" s="17"/>
      <c r="ZK43" s="17"/>
      <c r="ZL43" s="17"/>
      <c r="ZM43" s="17"/>
      <c r="ZN43" s="17"/>
      <c r="ZO43" s="17"/>
      <c r="ZP43" s="17"/>
      <c r="ZQ43" s="17"/>
      <c r="ZR43" s="17"/>
      <c r="ZS43" s="17"/>
      <c r="ZT43" s="17"/>
      <c r="ZU43" s="17"/>
      <c r="ZV43" s="17"/>
      <c r="ZW43" s="17"/>
      <c r="ZX43" s="17"/>
      <c r="ZY43" s="17"/>
      <c r="ZZ43" s="17"/>
      <c r="AAA43" s="17"/>
      <c r="AAB43" s="17"/>
      <c r="AAC43" s="17"/>
      <c r="AAD43" s="17"/>
      <c r="AAE43" s="17"/>
      <c r="AAF43" s="17"/>
      <c r="AAG43" s="17"/>
      <c r="AAH43" s="17"/>
      <c r="AAI43" s="17"/>
      <c r="AAJ43" s="17"/>
      <c r="AAK43" s="17"/>
      <c r="AAL43" s="17"/>
      <c r="AAM43" s="17"/>
      <c r="AAN43" s="17"/>
      <c r="AAO43" s="17"/>
      <c r="AAP43" s="17"/>
      <c r="AAQ43" s="17"/>
      <c r="AAR43" s="17"/>
      <c r="AAS43" s="17"/>
      <c r="AAT43" s="17"/>
      <c r="AAU43" s="17"/>
      <c r="AAV43" s="17"/>
      <c r="AAW43" s="17"/>
      <c r="AAX43" s="17"/>
      <c r="AAY43" s="17"/>
      <c r="AAZ43" s="17"/>
      <c r="ABA43" s="17"/>
      <c r="ABB43" s="17"/>
      <c r="ABC43" s="17"/>
      <c r="ABD43" s="17"/>
      <c r="ABE43" s="17"/>
      <c r="ABF43" s="17"/>
      <c r="ABG43" s="17"/>
      <c r="ABH43" s="17"/>
      <c r="ABI43" s="17"/>
      <c r="ABJ43" s="17"/>
      <c r="ABK43" s="17"/>
      <c r="ABL43" s="17"/>
      <c r="ABM43" s="17"/>
      <c r="ABN43" s="17"/>
      <c r="ABO43" s="17"/>
      <c r="ABP43" s="17"/>
      <c r="ABQ43" s="17"/>
      <c r="ABR43" s="17"/>
      <c r="ABS43" s="17"/>
      <c r="ABT43" s="17"/>
      <c r="ABU43" s="17"/>
      <c r="ABV43" s="17"/>
      <c r="ABW43" s="17"/>
      <c r="ABX43" s="17"/>
      <c r="ABY43" s="17"/>
      <c r="ABZ43" s="17"/>
      <c r="ACA43" s="17"/>
      <c r="ACB43" s="17"/>
      <c r="ACC43" s="17"/>
      <c r="ACD43" s="17"/>
      <c r="ACE43" s="17"/>
      <c r="ACF43" s="17"/>
      <c r="ACG43" s="17"/>
      <c r="ACH43" s="17"/>
      <c r="ACI43" s="17"/>
      <c r="ACJ43" s="17"/>
      <c r="ACK43" s="17"/>
      <c r="ACL43" s="17"/>
      <c r="ACM43" s="17"/>
      <c r="ACN43" s="17"/>
      <c r="ACO43" s="17"/>
      <c r="ACP43" s="17"/>
      <c r="ACQ43" s="17"/>
      <c r="ACR43" s="17"/>
      <c r="ACS43" s="17"/>
      <c r="ACT43" s="17"/>
      <c r="ACU43" s="17"/>
      <c r="ACV43" s="17"/>
      <c r="ACW43" s="17"/>
      <c r="ACX43" s="17"/>
      <c r="ACY43" s="17"/>
      <c r="ACZ43" s="17"/>
      <c r="ADA43" s="17"/>
      <c r="ADB43" s="17"/>
      <c r="ADC43" s="17"/>
      <c r="ADD43" s="17"/>
      <c r="ADE43" s="17"/>
      <c r="ADF43" s="17"/>
      <c r="ADG43" s="17"/>
      <c r="ADH43" s="17"/>
      <c r="ADI43" s="17"/>
      <c r="ADJ43" s="17"/>
      <c r="ADK43" s="17"/>
      <c r="ADL43" s="17"/>
      <c r="ADM43" s="17"/>
      <c r="ADN43" s="17"/>
      <c r="ADO43" s="17"/>
      <c r="ADP43" s="17"/>
      <c r="ADQ43" s="17"/>
      <c r="ADR43" s="17"/>
      <c r="ADS43" s="17"/>
      <c r="ADT43" s="17"/>
      <c r="ADU43" s="17"/>
      <c r="ADV43" s="17"/>
      <c r="ADW43" s="17"/>
      <c r="ADX43" s="17"/>
      <c r="ADY43" s="17"/>
      <c r="ADZ43" s="17"/>
      <c r="AEA43" s="17"/>
      <c r="AEB43" s="17"/>
      <c r="AEC43" s="17"/>
      <c r="AED43" s="17"/>
      <c r="AEE43" s="17"/>
      <c r="AEF43" s="17"/>
      <c r="AEG43" s="17"/>
      <c r="AEH43" s="17"/>
      <c r="AEI43" s="17"/>
      <c r="AEJ43" s="17"/>
      <c r="AEK43" s="17"/>
      <c r="AEL43" s="17"/>
      <c r="AEM43" s="17"/>
      <c r="AEN43" s="17"/>
      <c r="AEO43" s="17"/>
      <c r="AEP43" s="17"/>
      <c r="AEQ43" s="17"/>
      <c r="AER43" s="17"/>
      <c r="AES43" s="17"/>
      <c r="AET43" s="17"/>
      <c r="AEU43" s="17"/>
      <c r="AEV43" s="17"/>
      <c r="AEW43" s="17"/>
      <c r="AEX43" s="17"/>
      <c r="AEY43" s="17"/>
      <c r="AEZ43" s="17"/>
      <c r="AFA43" s="17"/>
      <c r="AFB43" s="17"/>
      <c r="AFC43" s="17"/>
      <c r="AFD43" s="17"/>
      <c r="AFE43" s="17"/>
      <c r="AFF43" s="17"/>
      <c r="AFG43" s="17"/>
      <c r="AFH43" s="17"/>
      <c r="AFI43" s="17"/>
      <c r="AFJ43" s="17"/>
      <c r="AFK43" s="17"/>
      <c r="AFL43" s="17"/>
      <c r="AFM43" s="17"/>
      <c r="AFN43" s="17"/>
      <c r="AFO43" s="17"/>
      <c r="AFP43" s="17"/>
      <c r="AFQ43" s="17"/>
      <c r="AFR43" s="17"/>
      <c r="AFS43" s="17"/>
      <c r="AFT43" s="17"/>
      <c r="AFU43" s="17"/>
      <c r="AFV43" s="17"/>
      <c r="AFW43" s="17"/>
      <c r="AFX43" s="17"/>
      <c r="AFY43" s="17"/>
      <c r="AFZ43" s="17"/>
      <c r="AGA43" s="17"/>
      <c r="AGB43" s="17"/>
      <c r="AGC43" s="17"/>
      <c r="AGD43" s="17"/>
      <c r="AGE43" s="17"/>
      <c r="AGF43" s="17"/>
      <c r="AGG43" s="17"/>
      <c r="AGH43" s="17"/>
      <c r="AGI43" s="17"/>
      <c r="AGJ43" s="17"/>
      <c r="AGK43" s="17"/>
      <c r="AGL43" s="17"/>
      <c r="AGM43" s="17"/>
      <c r="AGN43" s="17"/>
      <c r="AGO43" s="17"/>
      <c r="AGP43" s="17"/>
      <c r="AGQ43" s="17"/>
      <c r="AGR43" s="17"/>
      <c r="AGS43" s="17"/>
      <c r="AGT43" s="17"/>
      <c r="AGU43" s="17"/>
      <c r="AGV43" s="17"/>
      <c r="AGW43" s="17"/>
      <c r="AGX43" s="17"/>
      <c r="AGY43" s="17"/>
      <c r="AGZ43" s="17"/>
      <c r="AHA43" s="17"/>
      <c r="AHB43" s="17"/>
      <c r="AHC43" s="17"/>
      <c r="AHD43" s="17"/>
      <c r="AHE43" s="17"/>
      <c r="AHF43" s="17"/>
      <c r="AHG43" s="17"/>
      <c r="AHH43" s="17"/>
      <c r="AHI43" s="17"/>
      <c r="AHJ43" s="17"/>
      <c r="AHK43" s="17"/>
      <c r="AHL43" s="17"/>
      <c r="AHM43" s="17"/>
      <c r="AHN43" s="17"/>
      <c r="AHO43" s="17"/>
      <c r="AHP43" s="17"/>
      <c r="AHQ43" s="17"/>
      <c r="AHR43" s="17"/>
      <c r="AHS43" s="17"/>
      <c r="AHT43" s="17"/>
      <c r="AHU43" s="17"/>
      <c r="AHV43" s="17"/>
      <c r="AHW43" s="17"/>
      <c r="AHX43" s="17"/>
      <c r="AHY43" s="17"/>
      <c r="AHZ43" s="17"/>
      <c r="AIA43" s="17"/>
      <c r="AIB43" s="17"/>
      <c r="AIC43" s="17"/>
      <c r="AID43" s="17"/>
      <c r="AIE43" s="17"/>
      <c r="AIF43" s="17"/>
      <c r="AIG43" s="17"/>
      <c r="AIH43" s="17"/>
      <c r="AII43" s="17"/>
      <c r="AIJ43" s="17"/>
      <c r="AIK43" s="17"/>
      <c r="AIL43" s="17"/>
      <c r="AIM43" s="17"/>
      <c r="AIN43" s="17"/>
      <c r="AIO43" s="17"/>
      <c r="AIP43" s="17"/>
      <c r="AIQ43" s="17"/>
      <c r="AIR43" s="17"/>
      <c r="AIS43" s="17"/>
      <c r="AIT43" s="17"/>
      <c r="AIU43" s="17"/>
      <c r="AIV43" s="17"/>
      <c r="AIW43" s="17"/>
      <c r="AIX43" s="17"/>
      <c r="AIY43" s="17"/>
      <c r="AIZ43" s="17"/>
      <c r="AJA43" s="17"/>
      <c r="AJB43" s="17"/>
      <c r="AJC43" s="17"/>
      <c r="AJD43" s="17"/>
      <c r="AJE43" s="17"/>
      <c r="AJF43" s="17"/>
      <c r="AJG43" s="17"/>
      <c r="AJH43" s="17"/>
      <c r="AJI43" s="17"/>
      <c r="AJJ43" s="17"/>
      <c r="AJK43" s="17"/>
      <c r="AJL43" s="17"/>
      <c r="AJM43" s="17"/>
      <c r="AJN43" s="17"/>
      <c r="AJO43" s="17"/>
      <c r="AJP43" s="17"/>
      <c r="AJQ43" s="17"/>
      <c r="AJR43" s="17"/>
      <c r="AJS43" s="17"/>
      <c r="AJT43" s="17"/>
      <c r="AJU43" s="17"/>
      <c r="AJV43" s="17"/>
      <c r="AJW43" s="17"/>
      <c r="AJX43" s="17"/>
      <c r="AJY43" s="17"/>
      <c r="AJZ43" s="17"/>
      <c r="AKA43" s="17"/>
      <c r="AKB43" s="17"/>
      <c r="AKC43" s="17"/>
      <c r="AKD43" s="17"/>
      <c r="AKE43" s="17"/>
      <c r="AKF43" s="17"/>
      <c r="AKG43" s="17"/>
      <c r="AKH43" s="17"/>
      <c r="AKI43" s="17"/>
      <c r="AKJ43" s="17"/>
      <c r="AKK43" s="17"/>
      <c r="AKL43" s="17"/>
      <c r="AKM43" s="17"/>
      <c r="AKN43" s="17"/>
      <c r="AKO43" s="17"/>
      <c r="AKP43" s="17"/>
      <c r="AKQ43" s="17"/>
      <c r="AKR43" s="17"/>
      <c r="AKS43" s="17"/>
      <c r="AKT43" s="17"/>
      <c r="AKU43" s="17"/>
      <c r="AKV43" s="17"/>
      <c r="AKW43" s="17"/>
      <c r="AKX43" s="17"/>
      <c r="AKY43" s="17"/>
      <c r="AKZ43" s="17"/>
      <c r="ALA43" s="17"/>
      <c r="ALB43" s="17"/>
      <c r="ALC43" s="17"/>
      <c r="ALD43" s="17"/>
      <c r="ALE43" s="17"/>
      <c r="ALF43" s="17"/>
      <c r="ALG43" s="17"/>
      <c r="ALH43" s="17"/>
      <c r="ALI43" s="17"/>
      <c r="ALJ43" s="17"/>
      <c r="ALK43" s="17"/>
      <c r="ALL43" s="17"/>
      <c r="ALM43" s="17"/>
      <c r="ALN43" s="17"/>
      <c r="ALO43" s="17"/>
      <c r="ALP43" s="17"/>
      <c r="ALQ43" s="17"/>
      <c r="ALR43" s="17"/>
      <c r="ALS43" s="17"/>
      <c r="ALT43" s="17"/>
      <c r="ALU43" s="17"/>
      <c r="ALV43" s="17"/>
      <c r="ALW43" s="17"/>
      <c r="ALX43" s="17"/>
      <c r="ALY43" s="17"/>
      <c r="ALZ43" s="17"/>
      <c r="AMA43" s="17"/>
      <c r="AMB43" s="17"/>
      <c r="AMC43" s="17"/>
      <c r="AMD43" s="17"/>
      <c r="AME43" s="17"/>
      <c r="AMF43" s="17"/>
      <c r="AMG43" s="17"/>
    </row>
    <row r="44" spans="1:1021">
      <c r="A44" s="16" t="s">
        <v>54</v>
      </c>
      <c r="B44" s="17">
        <f>最低賃金の推移!C44/最低賃金の推移!C$16</f>
        <v>0.85451977401129942</v>
      </c>
      <c r="C44" s="17">
        <f>最低賃金の推移!D44/最低賃金の推移!D$16</f>
        <v>0.85451977401129942</v>
      </c>
      <c r="D44" s="17">
        <f>最低賃金の推移!E44/最低賃金の推移!E$16</f>
        <v>0.85352112676056335</v>
      </c>
      <c r="E44" s="17">
        <f>最低賃金の推移!F44/最低賃金の推移!F$16</f>
        <v>0.85154061624649857</v>
      </c>
      <c r="F44" s="17">
        <f>最低賃金の推移!G44/最低賃金の推移!G$16</f>
        <v>0.84979137691237827</v>
      </c>
      <c r="G44" s="17">
        <f>最低賃金の推移!H44/最低賃金の推移!H$16</f>
        <v>0.83761840324763193</v>
      </c>
      <c r="H44" s="17">
        <f>最低賃金の推移!I44/最低賃金の推移!I$16</f>
        <v>0.81984334203655351</v>
      </c>
      <c r="I44" s="17">
        <f>最低賃金の推移!J44/最低賃金の推移!J$16</f>
        <v>0.79519595448798985</v>
      </c>
      <c r="J44" s="17">
        <f>最低賃金の推移!K44/最低賃金の推移!K$16</f>
        <v>0.78197320341047505</v>
      </c>
      <c r="K44" s="17">
        <f>最低賃金の推移!L44/最低賃金の推移!L$16</f>
        <v>0.77180406212664276</v>
      </c>
      <c r="L44" s="17">
        <f>最低賃金の推移!M44/最低賃金の推移!M$16</f>
        <v>0.76823529411764702</v>
      </c>
      <c r="M44" s="17">
        <f>最低賃金の推移!N44/最低賃金の推移!N$16</f>
        <v>0.7640966628308401</v>
      </c>
      <c r="N44" s="17">
        <f>最低賃金の推移!O44/最低賃金の推移!O$16</f>
        <v>0.76351351351351349</v>
      </c>
      <c r="O44" s="17">
        <f>最低賃金の推移!P44/最低賃金の推移!P$16</f>
        <v>0.7651598676957001</v>
      </c>
      <c r="P44" s="17">
        <f>最低賃金の推移!Q44/最低賃金の推移!Q$16</f>
        <v>0.76716738197424894</v>
      </c>
      <c r="Q44" s="17">
        <f>最低賃金の推移!R44/最低賃金の推移!R$16</f>
        <v>0.7693110647181628</v>
      </c>
      <c r="R44" s="17">
        <f>最低賃金の推移!S44/最低賃金の推移!S$16</f>
        <v>0.77360406091370559</v>
      </c>
      <c r="S44" s="17">
        <f>最低賃金の推移!T44/最低賃金の推移!T$16</f>
        <v>0.77986179664363275</v>
      </c>
      <c r="T44" s="17">
        <f>最低賃金の推移!U44/最低賃金の推移!U$16</f>
        <v>0.78183613030602173</v>
      </c>
      <c r="U44" s="17">
        <f>最低賃金の推移!V44/最低賃金の推移!V$16</f>
        <v>0.78866474543707976</v>
      </c>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row>
    <row r="45" spans="1:1021">
      <c r="A45" s="16" t="s">
        <v>55</v>
      </c>
      <c r="B45" s="17">
        <f>最低賃金の推移!C45/最低賃金の推移!C$16</f>
        <v>0.85451977401129942</v>
      </c>
      <c r="C45" s="17">
        <f>最低賃金の推移!D45/最低賃金の推移!D$16</f>
        <v>0.85451977401129942</v>
      </c>
      <c r="D45" s="17">
        <f>最低賃金の推移!E45/最低賃金の推移!E$16</f>
        <v>0.85352112676056335</v>
      </c>
      <c r="E45" s="17">
        <f>最低賃金の推移!F45/最低賃金の推移!F$16</f>
        <v>0.85154061624649857</v>
      </c>
      <c r="F45" s="17">
        <f>最低賃金の推移!G45/最低賃金の推移!G$16</f>
        <v>0.84979137691237827</v>
      </c>
      <c r="G45" s="17">
        <f>最低賃金の推移!H45/最低賃金の推移!H$16</f>
        <v>0.83761840324763193</v>
      </c>
      <c r="H45" s="17">
        <f>最低賃金の推移!I45/最低賃金の推移!I$16</f>
        <v>0.81984334203655351</v>
      </c>
      <c r="I45" s="17">
        <f>最低賃金の推移!J45/最低賃金の推移!J$16</f>
        <v>0.79519595448798985</v>
      </c>
      <c r="J45" s="17">
        <f>最低賃金の推移!K45/最低賃金の推移!K$16</f>
        <v>0.78197320341047505</v>
      </c>
      <c r="K45" s="17">
        <f>最低賃金の推移!L45/最低賃金の推移!L$16</f>
        <v>0.77180406212664276</v>
      </c>
      <c r="L45" s="17">
        <f>最低賃金の推移!M45/最低賃金の推移!M$16</f>
        <v>0.76823529411764702</v>
      </c>
      <c r="M45" s="17">
        <f>最低賃金の推移!N45/最低賃金の推移!N$16</f>
        <v>0.7640966628308401</v>
      </c>
      <c r="N45" s="17">
        <f>最低賃金の推移!O45/最低賃金の推移!O$16</f>
        <v>0.76238738738738743</v>
      </c>
      <c r="O45" s="17">
        <f>最低賃金の推移!P45/最低賃金の推移!P$16</f>
        <v>0.7651598676957001</v>
      </c>
      <c r="P45" s="17">
        <f>最低賃金の推移!Q45/最低賃金の推移!Q$16</f>
        <v>0.76716738197424894</v>
      </c>
      <c r="Q45" s="17">
        <f>最低賃金の推移!R45/最低賃金の推移!R$16</f>
        <v>0.7693110647181628</v>
      </c>
      <c r="R45" s="17">
        <f>最低賃金の推移!S45/最低賃金の推移!S$16</f>
        <v>0.77360406091370559</v>
      </c>
      <c r="S45" s="17">
        <f>最低賃金の推移!T45/最低賃金の推移!T$16</f>
        <v>0.77986179664363275</v>
      </c>
      <c r="T45" s="17">
        <f>最低賃金の推移!U45/最低賃金の推移!U$16</f>
        <v>0.78282329713721621</v>
      </c>
      <c r="U45" s="17">
        <f>最低賃金の推移!V45/最低賃金の推移!V$16</f>
        <v>0.78866474543707976</v>
      </c>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row>
    <row r="46" spans="1:1021">
      <c r="A46" s="16" t="s">
        <v>56</v>
      </c>
      <c r="B46" s="17">
        <f>最低賃金の推移!C46/最低賃金の推移!C$16</f>
        <v>0.85593220338983056</v>
      </c>
      <c r="C46" s="17">
        <f>最低賃金の推移!D46/最低賃金の推移!D$16</f>
        <v>0.85593220338983056</v>
      </c>
      <c r="D46" s="17">
        <f>最低賃金の推移!E46/最低賃金の推移!E$16</f>
        <v>0.8549295774647887</v>
      </c>
      <c r="E46" s="17">
        <f>最低賃金の推移!F46/最低賃金の推移!F$16</f>
        <v>0.8529411764705882</v>
      </c>
      <c r="F46" s="17">
        <f>最低賃金の推移!G46/最低賃金の推移!G$16</f>
        <v>0.85118219749652291</v>
      </c>
      <c r="G46" s="17">
        <f>最低賃金の推移!H46/最低賃金の推移!H$16</f>
        <v>0.83897158322056831</v>
      </c>
      <c r="H46" s="17">
        <f>最低賃金の推移!I46/最低賃金の推移!I$16</f>
        <v>0.81984334203655351</v>
      </c>
      <c r="I46" s="17">
        <f>最低賃金の推移!J46/最低賃金の推移!J$16</f>
        <v>0.79646017699115046</v>
      </c>
      <c r="J46" s="17">
        <f>最低賃金の推移!K46/最低賃金の推移!K$16</f>
        <v>0.7831912302070646</v>
      </c>
      <c r="K46" s="17">
        <f>最低賃金の推移!L46/最低賃金の推移!L$16</f>
        <v>0.77299880525686981</v>
      </c>
      <c r="L46" s="17">
        <f>最低賃金の推移!M46/最低賃金の推移!M$16</f>
        <v>0.76823529411764702</v>
      </c>
      <c r="M46" s="17">
        <f>最低賃金の推移!N46/最低賃金の推移!N$16</f>
        <v>0.7640966628308401</v>
      </c>
      <c r="N46" s="17">
        <f>最低賃金の推移!O46/最低賃金の推移!O$16</f>
        <v>0.76238738738738743</v>
      </c>
      <c r="O46" s="17">
        <f>最低賃金の推移!P46/最低賃金の推移!P$16</f>
        <v>0.7651598676957001</v>
      </c>
      <c r="P46" s="17">
        <f>最低賃金の推移!Q46/最低賃金の推移!Q$16</f>
        <v>0.76716738197424894</v>
      </c>
      <c r="Q46" s="17">
        <f>最低賃金の推移!R46/最低賃金の推移!R$16</f>
        <v>0.7693110647181628</v>
      </c>
      <c r="R46" s="17">
        <f>最低賃金の推移!S46/最低賃金の推移!S$16</f>
        <v>0.77360406091370559</v>
      </c>
      <c r="S46" s="17">
        <f>最低賃金の推移!T46/最低賃金の推移!T$16</f>
        <v>0.77986179664363275</v>
      </c>
      <c r="T46" s="17">
        <f>最低賃金の推移!U46/最低賃金の推移!U$16</f>
        <v>0.78282329713721621</v>
      </c>
      <c r="U46" s="17">
        <f>最低賃金の推移!V46/最低賃金の推移!V$16</f>
        <v>0.78866474543707976</v>
      </c>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row>
    <row r="47" spans="1:1021">
      <c r="A47" s="16" t="s">
        <v>57</v>
      </c>
      <c r="B47" s="17">
        <f>最低賃金の推移!C47/最低賃金の推移!C$16</f>
        <v>0.85593220338983056</v>
      </c>
      <c r="C47" s="17">
        <f>最低賃金の推移!D47/最低賃金の推移!D$16</f>
        <v>0.85593220338983056</v>
      </c>
      <c r="D47" s="17">
        <f>最低賃金の推移!E47/最低賃金の推移!E$16</f>
        <v>0.8549295774647887</v>
      </c>
      <c r="E47" s="17">
        <f>最低賃金の推移!F47/最低賃金の推移!F$16</f>
        <v>0.85434173669467783</v>
      </c>
      <c r="F47" s="17">
        <f>最低賃金の推移!G47/最低賃金の推移!G$16</f>
        <v>0.85257301808066754</v>
      </c>
      <c r="G47" s="17">
        <f>最低賃金の推移!H47/最低賃金の推移!H$16</f>
        <v>0.83897158322056831</v>
      </c>
      <c r="H47" s="17">
        <f>最低賃金の推移!I47/最低賃金の推移!I$16</f>
        <v>0.82245430809399478</v>
      </c>
      <c r="I47" s="17">
        <f>最低賃金の推移!J47/最低賃金の推移!J$16</f>
        <v>0.79772439949431095</v>
      </c>
      <c r="J47" s="17">
        <f>最低賃金の推移!K47/最低賃金の推移!K$16</f>
        <v>0.7831912302070646</v>
      </c>
      <c r="K47" s="17">
        <f>最低賃金の推移!L47/最低賃金の推移!L$16</f>
        <v>0.77299880525686981</v>
      </c>
      <c r="L47" s="17">
        <f>最低賃金の推移!M47/最低賃金の推移!M$16</f>
        <v>0.76823529411764702</v>
      </c>
      <c r="M47" s="17">
        <f>最低賃金の推移!N47/最低賃金の推移!N$16</f>
        <v>0.7640966628308401</v>
      </c>
      <c r="N47" s="17">
        <f>最低賃金の推移!O47/最低賃金の推移!O$16</f>
        <v>0.76238738738738743</v>
      </c>
      <c r="O47" s="17">
        <f>最低賃金の推移!P47/最低賃金の推移!P$16</f>
        <v>0.7651598676957001</v>
      </c>
      <c r="P47" s="17">
        <f>最低賃金の推移!Q47/最低賃金の推移!Q$16</f>
        <v>0.76716738197424894</v>
      </c>
      <c r="Q47" s="17">
        <f>最低賃金の推移!R47/最低賃金の推移!R$16</f>
        <v>0.7693110647181628</v>
      </c>
      <c r="R47" s="17">
        <f>最低賃金の推移!S47/最低賃金の推移!S$16</f>
        <v>0.77360406091370559</v>
      </c>
      <c r="S47" s="17">
        <f>最低賃金の推移!T47/最低賃金の推移!T$16</f>
        <v>0.77986179664363275</v>
      </c>
      <c r="T47" s="17">
        <f>最低賃金の推移!U47/最低賃金の推移!U$16</f>
        <v>0.78183613030602173</v>
      </c>
      <c r="U47" s="17">
        <f>最低賃金の推移!V47/最低賃金の推移!V$16</f>
        <v>0.78962536023054752</v>
      </c>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c r="PM47" s="17"/>
      <c r="PN47" s="17"/>
      <c r="PO47" s="17"/>
      <c r="PP47" s="17"/>
      <c r="PQ47" s="17"/>
      <c r="PR47" s="17"/>
      <c r="PS47" s="17"/>
      <c r="PT47" s="17"/>
      <c r="PU47" s="17"/>
      <c r="PV47" s="17"/>
      <c r="PW47" s="17"/>
      <c r="PX47" s="17"/>
      <c r="PY47" s="17"/>
      <c r="PZ47" s="17"/>
      <c r="QA47" s="17"/>
      <c r="QB47" s="17"/>
      <c r="QC47" s="17"/>
      <c r="QD47" s="17"/>
      <c r="QE47" s="17"/>
      <c r="QF47" s="17"/>
      <c r="QG47" s="17"/>
      <c r="QH47" s="17"/>
      <c r="QI47" s="17"/>
      <c r="QJ47" s="17"/>
      <c r="QK47" s="17"/>
      <c r="QL47" s="17"/>
      <c r="QM47" s="17"/>
      <c r="QN47" s="17"/>
      <c r="QO47" s="17"/>
      <c r="QP47" s="17"/>
      <c r="QQ47" s="17"/>
      <c r="QR47" s="17"/>
      <c r="QS47" s="17"/>
      <c r="QT47" s="17"/>
      <c r="QU47" s="17"/>
      <c r="QV47" s="17"/>
      <c r="QW47" s="17"/>
      <c r="QX47" s="17"/>
      <c r="QY47" s="17"/>
      <c r="QZ47" s="17"/>
      <c r="RA47" s="17"/>
      <c r="RB47" s="17"/>
      <c r="RC47" s="17"/>
      <c r="RD47" s="17"/>
      <c r="RE47" s="17"/>
      <c r="RF47" s="17"/>
      <c r="RG47" s="17"/>
      <c r="RH47" s="17"/>
      <c r="RI47" s="17"/>
      <c r="RJ47" s="17"/>
      <c r="RK47" s="17"/>
      <c r="RL47" s="17"/>
      <c r="RM47" s="17"/>
      <c r="RN47" s="17"/>
      <c r="RO47" s="17"/>
      <c r="RP47" s="17"/>
      <c r="RQ47" s="17"/>
      <c r="RR47" s="17"/>
      <c r="RS47" s="17"/>
      <c r="RT47" s="17"/>
      <c r="RU47" s="17"/>
      <c r="RV47" s="17"/>
      <c r="RW47" s="17"/>
      <c r="RX47" s="17"/>
      <c r="RY47" s="17"/>
      <c r="RZ47" s="17"/>
      <c r="SA47" s="17"/>
      <c r="SB47" s="17"/>
      <c r="SC47" s="17"/>
      <c r="SD47" s="17"/>
      <c r="SE47" s="17"/>
      <c r="SF47" s="17"/>
      <c r="SG47" s="17"/>
      <c r="SH47" s="17"/>
      <c r="SI47" s="17"/>
      <c r="SJ47" s="17"/>
      <c r="SK47" s="17"/>
      <c r="SL47" s="17"/>
      <c r="SM47" s="17"/>
      <c r="SN47" s="17"/>
      <c r="SO47" s="17"/>
      <c r="SP47" s="17"/>
      <c r="SQ47" s="17"/>
      <c r="SR47" s="17"/>
      <c r="SS47" s="17"/>
      <c r="ST47" s="17"/>
      <c r="SU47" s="17"/>
      <c r="SV47" s="17"/>
      <c r="SW47" s="17"/>
      <c r="SX47" s="17"/>
      <c r="SY47" s="17"/>
      <c r="SZ47" s="17"/>
      <c r="TA47" s="17"/>
      <c r="TB47" s="17"/>
      <c r="TC47" s="17"/>
      <c r="TD47" s="17"/>
      <c r="TE47" s="17"/>
      <c r="TF47" s="17"/>
      <c r="TG47" s="17"/>
      <c r="TH47" s="17"/>
      <c r="TI47" s="17"/>
      <c r="TJ47" s="17"/>
      <c r="TK47" s="17"/>
      <c r="TL47" s="17"/>
      <c r="TM47" s="17"/>
      <c r="TN47" s="17"/>
      <c r="TO47" s="17"/>
      <c r="TP47" s="17"/>
      <c r="TQ47" s="17"/>
      <c r="TR47" s="17"/>
      <c r="TS47" s="17"/>
      <c r="TT47" s="17"/>
      <c r="TU47" s="17"/>
      <c r="TV47" s="17"/>
      <c r="TW47" s="17"/>
      <c r="TX47" s="17"/>
      <c r="TY47" s="17"/>
      <c r="TZ47" s="17"/>
      <c r="UA47" s="17"/>
      <c r="UB47" s="17"/>
      <c r="UC47" s="17"/>
      <c r="UD47" s="17"/>
      <c r="UE47" s="17"/>
      <c r="UF47" s="17"/>
      <c r="UG47" s="17"/>
      <c r="UH47" s="17"/>
      <c r="UI47" s="17"/>
      <c r="UJ47" s="17"/>
      <c r="UK47" s="17"/>
      <c r="UL47" s="17"/>
      <c r="UM47" s="17"/>
      <c r="UN47" s="17"/>
      <c r="UO47" s="17"/>
      <c r="UP47" s="17"/>
      <c r="UQ47" s="17"/>
      <c r="UR47" s="17"/>
      <c r="US47" s="17"/>
      <c r="UT47" s="17"/>
      <c r="UU47" s="17"/>
      <c r="UV47" s="17"/>
      <c r="UW47" s="17"/>
      <c r="UX47" s="17"/>
      <c r="UY47" s="17"/>
      <c r="UZ47" s="17"/>
      <c r="VA47" s="17"/>
      <c r="VB47" s="17"/>
      <c r="VC47" s="17"/>
      <c r="VD47" s="17"/>
      <c r="VE47" s="17"/>
      <c r="VF47" s="17"/>
      <c r="VG47" s="17"/>
      <c r="VH47" s="17"/>
      <c r="VI47" s="17"/>
      <c r="VJ47" s="17"/>
      <c r="VK47" s="17"/>
      <c r="VL47" s="17"/>
      <c r="VM47" s="17"/>
      <c r="VN47" s="17"/>
      <c r="VO47" s="17"/>
      <c r="VP47" s="17"/>
      <c r="VQ47" s="17"/>
      <c r="VR47" s="17"/>
      <c r="VS47" s="17"/>
      <c r="VT47" s="17"/>
      <c r="VU47" s="17"/>
      <c r="VV47" s="17"/>
      <c r="VW47" s="17"/>
      <c r="VX47" s="17"/>
      <c r="VY47" s="17"/>
      <c r="VZ47" s="17"/>
      <c r="WA47" s="17"/>
      <c r="WB47" s="17"/>
      <c r="WC47" s="17"/>
      <c r="WD47" s="17"/>
      <c r="WE47" s="17"/>
      <c r="WF47" s="17"/>
      <c r="WG47" s="17"/>
      <c r="WH47" s="17"/>
      <c r="WI47" s="17"/>
      <c r="WJ47" s="17"/>
      <c r="WK47" s="17"/>
      <c r="WL47" s="17"/>
      <c r="WM47" s="17"/>
      <c r="WN47" s="17"/>
      <c r="WO47" s="17"/>
      <c r="WP47" s="17"/>
      <c r="WQ47" s="17"/>
      <c r="WR47" s="17"/>
      <c r="WS47" s="17"/>
      <c r="WT47" s="17"/>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7"/>
      <c r="YH47" s="17"/>
      <c r="YI47" s="17"/>
      <c r="YJ47" s="17"/>
      <c r="YK47" s="17"/>
      <c r="YL47" s="17"/>
      <c r="YM47" s="17"/>
      <c r="YN47" s="17"/>
      <c r="YO47" s="17"/>
      <c r="YP47" s="17"/>
      <c r="YQ47" s="17"/>
      <c r="YR47" s="17"/>
      <c r="YS47" s="17"/>
      <c r="YT47" s="17"/>
      <c r="YU47" s="17"/>
      <c r="YV47" s="17"/>
      <c r="YW47" s="17"/>
      <c r="YX47" s="17"/>
      <c r="YY47" s="17"/>
      <c r="YZ47" s="17"/>
      <c r="ZA47" s="17"/>
      <c r="ZB47" s="17"/>
      <c r="ZC47" s="17"/>
      <c r="ZD47" s="17"/>
      <c r="ZE47" s="17"/>
      <c r="ZF47" s="17"/>
      <c r="ZG47" s="17"/>
      <c r="ZH47" s="17"/>
      <c r="ZI47" s="17"/>
      <c r="ZJ47" s="17"/>
      <c r="ZK47" s="17"/>
      <c r="ZL47" s="17"/>
      <c r="ZM47" s="17"/>
      <c r="ZN47" s="17"/>
      <c r="ZO47" s="17"/>
      <c r="ZP47" s="17"/>
      <c r="ZQ47" s="17"/>
      <c r="ZR47" s="17"/>
      <c r="ZS47" s="17"/>
      <c r="ZT47" s="17"/>
      <c r="ZU47" s="17"/>
      <c r="ZV47" s="17"/>
      <c r="ZW47" s="17"/>
      <c r="ZX47" s="17"/>
      <c r="ZY47" s="17"/>
      <c r="ZZ47" s="17"/>
      <c r="AAA47" s="17"/>
      <c r="AAB47" s="17"/>
      <c r="AAC47" s="17"/>
      <c r="AAD47" s="17"/>
      <c r="AAE47" s="17"/>
      <c r="AAF47" s="17"/>
      <c r="AAG47" s="17"/>
      <c r="AAH47" s="17"/>
      <c r="AAI47" s="17"/>
      <c r="AAJ47" s="17"/>
      <c r="AAK47" s="17"/>
      <c r="AAL47" s="17"/>
      <c r="AAM47" s="17"/>
      <c r="AAN47" s="17"/>
      <c r="AAO47" s="17"/>
      <c r="AAP47" s="17"/>
      <c r="AAQ47" s="17"/>
      <c r="AAR47" s="17"/>
      <c r="AAS47" s="17"/>
      <c r="AAT47" s="17"/>
      <c r="AAU47" s="17"/>
      <c r="AAV47" s="17"/>
      <c r="AAW47" s="17"/>
      <c r="AAX47" s="17"/>
      <c r="AAY47" s="17"/>
      <c r="AAZ47" s="17"/>
      <c r="ABA47" s="17"/>
      <c r="ABB47" s="17"/>
      <c r="ABC47" s="17"/>
      <c r="ABD47" s="17"/>
      <c r="ABE47" s="17"/>
      <c r="ABF47" s="17"/>
      <c r="ABG47" s="17"/>
      <c r="ABH47" s="17"/>
      <c r="ABI47" s="17"/>
      <c r="ABJ47" s="17"/>
      <c r="ABK47" s="17"/>
      <c r="ABL47" s="17"/>
      <c r="ABM47" s="17"/>
      <c r="ABN47" s="17"/>
      <c r="ABO47" s="17"/>
      <c r="ABP47" s="17"/>
      <c r="ABQ47" s="17"/>
      <c r="ABR47" s="17"/>
      <c r="ABS47" s="17"/>
      <c r="ABT47" s="17"/>
      <c r="ABU47" s="17"/>
      <c r="ABV47" s="17"/>
      <c r="ABW47" s="17"/>
      <c r="ABX47" s="17"/>
      <c r="ABY47" s="17"/>
      <c r="ABZ47" s="17"/>
      <c r="ACA47" s="17"/>
      <c r="ACB47" s="17"/>
      <c r="ACC47" s="17"/>
      <c r="ACD47" s="17"/>
      <c r="ACE47" s="17"/>
      <c r="ACF47" s="17"/>
      <c r="ACG47" s="17"/>
      <c r="ACH47" s="17"/>
      <c r="ACI47" s="17"/>
      <c r="ACJ47" s="17"/>
      <c r="ACK47" s="17"/>
      <c r="ACL47" s="17"/>
      <c r="ACM47" s="17"/>
      <c r="ACN47" s="17"/>
      <c r="ACO47" s="17"/>
      <c r="ACP47" s="17"/>
      <c r="ACQ47" s="17"/>
      <c r="ACR47" s="17"/>
      <c r="ACS47" s="17"/>
      <c r="ACT47" s="17"/>
      <c r="ACU47" s="17"/>
      <c r="ACV47" s="17"/>
      <c r="ACW47" s="17"/>
      <c r="ACX47" s="17"/>
      <c r="ACY47" s="17"/>
      <c r="ACZ47" s="17"/>
      <c r="ADA47" s="17"/>
      <c r="ADB47" s="17"/>
      <c r="ADC47" s="17"/>
      <c r="ADD47" s="17"/>
      <c r="ADE47" s="17"/>
      <c r="ADF47" s="17"/>
      <c r="ADG47" s="17"/>
      <c r="ADH47" s="17"/>
      <c r="ADI47" s="17"/>
      <c r="ADJ47" s="17"/>
      <c r="ADK47" s="17"/>
      <c r="ADL47" s="17"/>
      <c r="ADM47" s="17"/>
      <c r="ADN47" s="17"/>
      <c r="ADO47" s="17"/>
      <c r="ADP47" s="17"/>
      <c r="ADQ47" s="17"/>
      <c r="ADR47" s="17"/>
      <c r="ADS47" s="17"/>
      <c r="ADT47" s="17"/>
      <c r="ADU47" s="17"/>
      <c r="ADV47" s="17"/>
      <c r="ADW47" s="17"/>
      <c r="ADX47" s="17"/>
      <c r="ADY47" s="17"/>
      <c r="ADZ47" s="17"/>
      <c r="AEA47" s="17"/>
      <c r="AEB47" s="17"/>
      <c r="AEC47" s="17"/>
      <c r="AED47" s="17"/>
      <c r="AEE47" s="17"/>
      <c r="AEF47" s="17"/>
      <c r="AEG47" s="17"/>
      <c r="AEH47" s="17"/>
      <c r="AEI47" s="17"/>
      <c r="AEJ47" s="17"/>
      <c r="AEK47" s="17"/>
      <c r="AEL47" s="17"/>
      <c r="AEM47" s="17"/>
      <c r="AEN47" s="17"/>
      <c r="AEO47" s="17"/>
      <c r="AEP47" s="17"/>
      <c r="AEQ47" s="17"/>
      <c r="AER47" s="17"/>
      <c r="AES47" s="17"/>
      <c r="AET47" s="17"/>
      <c r="AEU47" s="17"/>
      <c r="AEV47" s="17"/>
      <c r="AEW47" s="17"/>
      <c r="AEX47" s="17"/>
      <c r="AEY47" s="17"/>
      <c r="AEZ47" s="17"/>
      <c r="AFA47" s="17"/>
      <c r="AFB47" s="17"/>
      <c r="AFC47" s="17"/>
      <c r="AFD47" s="17"/>
      <c r="AFE47" s="17"/>
      <c r="AFF47" s="17"/>
      <c r="AFG47" s="17"/>
      <c r="AFH47" s="17"/>
      <c r="AFI47" s="17"/>
      <c r="AFJ47" s="17"/>
      <c r="AFK47" s="17"/>
      <c r="AFL47" s="17"/>
      <c r="AFM47" s="17"/>
      <c r="AFN47" s="17"/>
      <c r="AFO47" s="17"/>
      <c r="AFP47" s="17"/>
      <c r="AFQ47" s="17"/>
      <c r="AFR47" s="17"/>
      <c r="AFS47" s="17"/>
      <c r="AFT47" s="17"/>
      <c r="AFU47" s="17"/>
      <c r="AFV47" s="17"/>
      <c r="AFW47" s="17"/>
      <c r="AFX47" s="17"/>
      <c r="AFY47" s="17"/>
      <c r="AFZ47" s="17"/>
      <c r="AGA47" s="17"/>
      <c r="AGB47" s="17"/>
      <c r="AGC47" s="17"/>
      <c r="AGD47" s="17"/>
      <c r="AGE47" s="17"/>
      <c r="AGF47" s="17"/>
      <c r="AGG47" s="17"/>
      <c r="AGH47" s="17"/>
      <c r="AGI47" s="17"/>
      <c r="AGJ47" s="17"/>
      <c r="AGK47" s="17"/>
      <c r="AGL47" s="17"/>
      <c r="AGM47" s="17"/>
      <c r="AGN47" s="17"/>
      <c r="AGO47" s="17"/>
      <c r="AGP47" s="17"/>
      <c r="AGQ47" s="17"/>
      <c r="AGR47" s="17"/>
      <c r="AGS47" s="17"/>
      <c r="AGT47" s="17"/>
      <c r="AGU47" s="17"/>
      <c r="AGV47" s="17"/>
      <c r="AGW47" s="17"/>
      <c r="AGX47" s="17"/>
      <c r="AGY47" s="17"/>
      <c r="AGZ47" s="17"/>
      <c r="AHA47" s="17"/>
      <c r="AHB47" s="17"/>
      <c r="AHC47" s="17"/>
      <c r="AHD47" s="17"/>
      <c r="AHE47" s="17"/>
      <c r="AHF47" s="17"/>
      <c r="AHG47" s="17"/>
      <c r="AHH47" s="17"/>
      <c r="AHI47" s="17"/>
      <c r="AHJ47" s="17"/>
      <c r="AHK47" s="17"/>
      <c r="AHL47" s="17"/>
      <c r="AHM47" s="17"/>
      <c r="AHN47" s="17"/>
      <c r="AHO47" s="17"/>
      <c r="AHP47" s="17"/>
      <c r="AHQ47" s="17"/>
      <c r="AHR47" s="17"/>
      <c r="AHS47" s="17"/>
      <c r="AHT47" s="17"/>
      <c r="AHU47" s="17"/>
      <c r="AHV47" s="17"/>
      <c r="AHW47" s="17"/>
      <c r="AHX47" s="17"/>
      <c r="AHY47" s="17"/>
      <c r="AHZ47" s="17"/>
      <c r="AIA47" s="17"/>
      <c r="AIB47" s="17"/>
      <c r="AIC47" s="17"/>
      <c r="AID47" s="17"/>
      <c r="AIE47" s="17"/>
      <c r="AIF47" s="17"/>
      <c r="AIG47" s="17"/>
      <c r="AIH47" s="17"/>
      <c r="AII47" s="17"/>
      <c r="AIJ47" s="17"/>
      <c r="AIK47" s="17"/>
      <c r="AIL47" s="17"/>
      <c r="AIM47" s="17"/>
      <c r="AIN47" s="17"/>
      <c r="AIO47" s="17"/>
      <c r="AIP47" s="17"/>
      <c r="AIQ47" s="17"/>
      <c r="AIR47" s="17"/>
      <c r="AIS47" s="17"/>
      <c r="AIT47" s="17"/>
      <c r="AIU47" s="17"/>
      <c r="AIV47" s="17"/>
      <c r="AIW47" s="17"/>
      <c r="AIX47" s="17"/>
      <c r="AIY47" s="17"/>
      <c r="AIZ47" s="17"/>
      <c r="AJA47" s="17"/>
      <c r="AJB47" s="17"/>
      <c r="AJC47" s="17"/>
      <c r="AJD47" s="17"/>
      <c r="AJE47" s="17"/>
      <c r="AJF47" s="17"/>
      <c r="AJG47" s="17"/>
      <c r="AJH47" s="17"/>
      <c r="AJI47" s="17"/>
      <c r="AJJ47" s="17"/>
      <c r="AJK47" s="17"/>
      <c r="AJL47" s="17"/>
      <c r="AJM47" s="17"/>
      <c r="AJN47" s="17"/>
      <c r="AJO47" s="17"/>
      <c r="AJP47" s="17"/>
      <c r="AJQ47" s="17"/>
      <c r="AJR47" s="17"/>
      <c r="AJS47" s="17"/>
      <c r="AJT47" s="17"/>
      <c r="AJU47" s="17"/>
      <c r="AJV47" s="17"/>
      <c r="AJW47" s="17"/>
      <c r="AJX47" s="17"/>
      <c r="AJY47" s="17"/>
      <c r="AJZ47" s="17"/>
      <c r="AKA47" s="17"/>
      <c r="AKB47" s="17"/>
      <c r="AKC47" s="17"/>
      <c r="AKD47" s="17"/>
      <c r="AKE47" s="17"/>
      <c r="AKF47" s="17"/>
      <c r="AKG47" s="17"/>
      <c r="AKH47" s="17"/>
      <c r="AKI47" s="17"/>
      <c r="AKJ47" s="17"/>
      <c r="AKK47" s="17"/>
      <c r="AKL47" s="17"/>
      <c r="AKM47" s="17"/>
      <c r="AKN47" s="17"/>
      <c r="AKO47" s="17"/>
      <c r="AKP47" s="17"/>
      <c r="AKQ47" s="17"/>
      <c r="AKR47" s="17"/>
      <c r="AKS47" s="17"/>
      <c r="AKT47" s="17"/>
      <c r="AKU47" s="17"/>
      <c r="AKV47" s="17"/>
      <c r="AKW47" s="17"/>
      <c r="AKX47" s="17"/>
      <c r="AKY47" s="17"/>
      <c r="AKZ47" s="17"/>
      <c r="ALA47" s="17"/>
      <c r="ALB47" s="17"/>
      <c r="ALC47" s="17"/>
      <c r="ALD47" s="17"/>
      <c r="ALE47" s="17"/>
      <c r="ALF47" s="17"/>
      <c r="ALG47" s="17"/>
      <c r="ALH47" s="17"/>
      <c r="ALI47" s="17"/>
      <c r="ALJ47" s="17"/>
      <c r="ALK47" s="17"/>
      <c r="ALL47" s="17"/>
      <c r="ALM47" s="17"/>
      <c r="ALN47" s="17"/>
      <c r="ALO47" s="17"/>
      <c r="ALP47" s="17"/>
      <c r="ALQ47" s="17"/>
      <c r="ALR47" s="17"/>
      <c r="ALS47" s="17"/>
      <c r="ALT47" s="17"/>
      <c r="ALU47" s="17"/>
      <c r="ALV47" s="17"/>
      <c r="ALW47" s="17"/>
      <c r="ALX47" s="17"/>
      <c r="ALY47" s="17"/>
      <c r="ALZ47" s="17"/>
      <c r="AMA47" s="17"/>
      <c r="AMB47" s="17"/>
      <c r="AMC47" s="17"/>
      <c r="AMD47" s="17"/>
      <c r="AME47" s="17"/>
      <c r="AMF47" s="17"/>
      <c r="AMG47" s="17"/>
    </row>
    <row r="48" spans="1:1021">
      <c r="A48" s="16" t="s">
        <v>58</v>
      </c>
      <c r="B48" s="17">
        <f>最低賃金の推移!C48/最低賃金の推移!C$16</f>
        <v>0.85451977401129942</v>
      </c>
      <c r="C48" s="17">
        <f>最低賃金の推移!D48/最低賃金の推移!D$16</f>
        <v>0.85451977401129942</v>
      </c>
      <c r="D48" s="17">
        <f>最低賃金の推移!E48/最低賃金の推移!E$16</f>
        <v>0.85352112676056335</v>
      </c>
      <c r="E48" s="17">
        <f>最低賃金の推移!F48/最低賃金の推移!F$16</f>
        <v>0.85154061624649857</v>
      </c>
      <c r="F48" s="17">
        <f>最低賃金の推移!G48/最低賃金の推移!G$16</f>
        <v>0.84979137691237827</v>
      </c>
      <c r="G48" s="17">
        <f>最低賃金の推移!H48/最低賃金の推移!H$16</f>
        <v>0.83761840324763193</v>
      </c>
      <c r="H48" s="17">
        <f>最低賃金の推移!I48/最低賃金の推移!I$16</f>
        <v>0.81853785900783294</v>
      </c>
      <c r="I48" s="17">
        <f>最低賃金の推移!J48/最低賃金の推移!J$16</f>
        <v>0.79519595448798985</v>
      </c>
      <c r="J48" s="17">
        <f>最低賃金の推移!K48/最低賃金の推移!K$16</f>
        <v>0.78197320341047505</v>
      </c>
      <c r="K48" s="17">
        <f>最低賃金の推移!L48/最低賃金の推移!L$16</f>
        <v>0.77180406212664276</v>
      </c>
      <c r="L48" s="17">
        <f>最低賃金の推移!M48/最低賃金の推移!M$16</f>
        <v>0.76823529411764702</v>
      </c>
      <c r="M48" s="17">
        <f>最低賃金の推移!N48/最低賃金の推移!N$16</f>
        <v>0.7640966628308401</v>
      </c>
      <c r="N48" s="17">
        <f>最低賃金の推移!O48/最低賃金の推移!O$16</f>
        <v>0.76238738738738743</v>
      </c>
      <c r="O48" s="17">
        <f>最低賃金の推移!P48/最低賃金の推移!P$16</f>
        <v>0.7640573318632855</v>
      </c>
      <c r="P48" s="17">
        <f>最低賃金の推移!Q48/最低賃金の推移!Q$16</f>
        <v>0.76609442060085842</v>
      </c>
      <c r="Q48" s="17">
        <f>最低賃金の推移!R48/最低賃金の推移!R$16</f>
        <v>0.7693110647181628</v>
      </c>
      <c r="R48" s="17">
        <f>最低賃金の推移!S48/最低賃金の推移!S$16</f>
        <v>0.77360406091370559</v>
      </c>
      <c r="S48" s="17">
        <f>最低賃金の推移!T48/最低賃金の推移!T$16</f>
        <v>0.77986179664363275</v>
      </c>
      <c r="T48" s="17">
        <f>最低賃金の推移!U48/最低賃金の推移!U$16</f>
        <v>0.78282329713721621</v>
      </c>
      <c r="U48" s="17">
        <f>最低賃金の推移!V48/最低賃金の推移!V$16</f>
        <v>0.78866474543707976</v>
      </c>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17"/>
      <c r="AFA48" s="17"/>
      <c r="AFB48" s="17"/>
      <c r="AFC48" s="17"/>
      <c r="AFD48" s="17"/>
      <c r="AFE48" s="17"/>
      <c r="AFF48" s="17"/>
      <c r="AFG48" s="17"/>
      <c r="AFH48" s="17"/>
      <c r="AFI48" s="17"/>
      <c r="AFJ48" s="17"/>
      <c r="AFK48" s="17"/>
      <c r="AFL48" s="17"/>
      <c r="AFM48" s="17"/>
      <c r="AFN48" s="17"/>
      <c r="AFO48" s="17"/>
      <c r="AFP48" s="17"/>
      <c r="AFQ48" s="17"/>
      <c r="AFR48" s="17"/>
      <c r="AFS48" s="17"/>
      <c r="AFT48" s="17"/>
      <c r="AFU48" s="17"/>
      <c r="AFV48" s="17"/>
      <c r="AFW48" s="17"/>
      <c r="AFX48" s="17"/>
      <c r="AFY48" s="17"/>
      <c r="AFZ48" s="17"/>
      <c r="AGA48" s="17"/>
      <c r="AGB48" s="17"/>
      <c r="AGC48" s="17"/>
      <c r="AGD48" s="17"/>
      <c r="AGE48" s="17"/>
      <c r="AGF48" s="17"/>
      <c r="AGG48" s="17"/>
      <c r="AGH48" s="17"/>
      <c r="AGI48" s="17"/>
      <c r="AGJ48" s="17"/>
      <c r="AGK48" s="17"/>
      <c r="AGL48" s="17"/>
      <c r="AGM48" s="17"/>
      <c r="AGN48" s="17"/>
      <c r="AGO48" s="17"/>
      <c r="AGP48" s="17"/>
      <c r="AGQ48" s="17"/>
      <c r="AGR48" s="17"/>
      <c r="AGS48" s="17"/>
      <c r="AGT48" s="17"/>
      <c r="AGU48" s="17"/>
      <c r="AGV48" s="17"/>
      <c r="AGW48" s="17"/>
      <c r="AGX48" s="17"/>
      <c r="AGY48" s="17"/>
      <c r="AGZ48" s="17"/>
      <c r="AHA48" s="17"/>
      <c r="AHB48" s="17"/>
      <c r="AHC48" s="17"/>
      <c r="AHD48" s="17"/>
      <c r="AHE48" s="17"/>
      <c r="AHF48" s="17"/>
      <c r="AHG48" s="17"/>
      <c r="AHH48" s="17"/>
      <c r="AHI48" s="17"/>
      <c r="AHJ48" s="17"/>
      <c r="AHK48" s="17"/>
      <c r="AHL48" s="17"/>
      <c r="AHM48" s="17"/>
      <c r="AHN48" s="17"/>
      <c r="AHO48" s="17"/>
      <c r="AHP48" s="17"/>
      <c r="AHQ48" s="17"/>
      <c r="AHR48" s="17"/>
      <c r="AHS48" s="17"/>
      <c r="AHT48" s="17"/>
      <c r="AHU48" s="17"/>
      <c r="AHV48" s="17"/>
      <c r="AHW48" s="17"/>
      <c r="AHX48" s="17"/>
      <c r="AHY48" s="17"/>
      <c r="AHZ48" s="17"/>
      <c r="AIA48" s="17"/>
      <c r="AIB48" s="17"/>
      <c r="AIC48" s="17"/>
      <c r="AID48" s="17"/>
      <c r="AIE48" s="17"/>
      <c r="AIF48" s="17"/>
      <c r="AIG48" s="17"/>
      <c r="AIH48" s="17"/>
      <c r="AII48" s="17"/>
      <c r="AIJ48" s="17"/>
      <c r="AIK48" s="17"/>
      <c r="AIL48" s="17"/>
      <c r="AIM48" s="17"/>
      <c r="AIN48" s="17"/>
      <c r="AIO48" s="17"/>
      <c r="AIP48" s="17"/>
      <c r="AIQ48" s="17"/>
      <c r="AIR48" s="17"/>
      <c r="AIS48" s="17"/>
      <c r="AIT48" s="17"/>
      <c r="AIU48" s="17"/>
      <c r="AIV48" s="17"/>
      <c r="AIW48" s="17"/>
      <c r="AIX48" s="17"/>
      <c r="AIY48" s="17"/>
      <c r="AIZ48" s="17"/>
      <c r="AJA48" s="17"/>
      <c r="AJB48" s="17"/>
      <c r="AJC48" s="17"/>
      <c r="AJD48" s="17"/>
      <c r="AJE48" s="17"/>
      <c r="AJF48" s="17"/>
      <c r="AJG48" s="17"/>
      <c r="AJH48" s="17"/>
      <c r="AJI48" s="17"/>
      <c r="AJJ48" s="17"/>
      <c r="AJK48" s="17"/>
      <c r="AJL48" s="17"/>
      <c r="AJM48" s="17"/>
      <c r="AJN48" s="17"/>
      <c r="AJO48" s="17"/>
      <c r="AJP48" s="17"/>
      <c r="AJQ48" s="17"/>
      <c r="AJR48" s="17"/>
      <c r="AJS48" s="17"/>
      <c r="AJT48" s="17"/>
      <c r="AJU48" s="17"/>
      <c r="AJV48" s="17"/>
      <c r="AJW48" s="17"/>
      <c r="AJX48" s="17"/>
      <c r="AJY48" s="17"/>
      <c r="AJZ48" s="17"/>
      <c r="AKA48" s="17"/>
      <c r="AKB48" s="17"/>
      <c r="AKC48" s="17"/>
      <c r="AKD48" s="17"/>
      <c r="AKE48" s="17"/>
      <c r="AKF48" s="17"/>
      <c r="AKG48" s="17"/>
      <c r="AKH48" s="17"/>
      <c r="AKI48" s="17"/>
      <c r="AKJ48" s="17"/>
      <c r="AKK48" s="17"/>
      <c r="AKL48" s="17"/>
      <c r="AKM48" s="17"/>
      <c r="AKN48" s="17"/>
      <c r="AKO48" s="17"/>
      <c r="AKP48" s="17"/>
      <c r="AKQ48" s="17"/>
      <c r="AKR48" s="17"/>
      <c r="AKS48" s="17"/>
      <c r="AKT48" s="17"/>
      <c r="AKU48" s="17"/>
      <c r="AKV48" s="17"/>
      <c r="AKW48" s="17"/>
      <c r="AKX48" s="17"/>
      <c r="AKY48" s="17"/>
      <c r="AKZ48" s="17"/>
      <c r="ALA48" s="17"/>
      <c r="ALB48" s="17"/>
      <c r="ALC48" s="17"/>
      <c r="ALD48" s="17"/>
      <c r="ALE48" s="17"/>
      <c r="ALF48" s="17"/>
      <c r="ALG48" s="17"/>
      <c r="ALH48" s="17"/>
      <c r="ALI48" s="17"/>
      <c r="ALJ48" s="17"/>
      <c r="ALK48" s="17"/>
      <c r="ALL48" s="17"/>
      <c r="ALM48" s="17"/>
      <c r="ALN48" s="17"/>
      <c r="ALO48" s="17"/>
      <c r="ALP48" s="17"/>
      <c r="ALQ48" s="17"/>
      <c r="ALR48" s="17"/>
      <c r="ALS48" s="17"/>
      <c r="ALT48" s="17"/>
      <c r="ALU48" s="17"/>
      <c r="ALV48" s="17"/>
      <c r="ALW48" s="17"/>
      <c r="ALX48" s="17"/>
      <c r="ALY48" s="17"/>
      <c r="ALZ48" s="17"/>
      <c r="AMA48" s="17"/>
      <c r="AMB48" s="17"/>
      <c r="AMC48" s="17"/>
      <c r="AMD48" s="17"/>
      <c r="AME48" s="17"/>
      <c r="AMF48" s="17"/>
      <c r="AMG48" s="17"/>
    </row>
    <row r="49" spans="1:1021">
      <c r="A49" s="16" t="s">
        <v>59</v>
      </c>
      <c r="B49" s="17">
        <f>最低賃金の推移!C49/最低賃金の推移!C$16</f>
        <v>0.85451977401129942</v>
      </c>
      <c r="C49" s="17">
        <f>最低賃金の推移!D49/最低賃金の推移!D$16</f>
        <v>0.85451977401129942</v>
      </c>
      <c r="D49" s="17">
        <f>最低賃金の推移!E49/最低賃金の推移!E$16</f>
        <v>0.85352112676056335</v>
      </c>
      <c r="E49" s="17">
        <f>最低賃金の推移!F49/最低賃金の推移!F$16</f>
        <v>0.85154061624649857</v>
      </c>
      <c r="F49" s="17">
        <f>最低賃金の推移!G49/最低賃金の推移!G$16</f>
        <v>0.84979137691237827</v>
      </c>
      <c r="G49" s="17">
        <f>最低賃金の推移!H49/最低賃金の推移!H$16</f>
        <v>0.83761840324763193</v>
      </c>
      <c r="H49" s="17">
        <f>最低賃金の推移!I49/最低賃金の推移!I$16</f>
        <v>0.81853785900783294</v>
      </c>
      <c r="I49" s="17">
        <f>最低賃金の推移!J49/最低賃金の推移!J$16</f>
        <v>0.79646017699115046</v>
      </c>
      <c r="J49" s="17">
        <f>最低賃金の推移!K49/最低賃金の推移!K$16</f>
        <v>0.78197320341047505</v>
      </c>
      <c r="K49" s="17">
        <f>最低賃金の推移!L49/最低賃金の推移!L$16</f>
        <v>0.77299880525686981</v>
      </c>
      <c r="L49" s="17">
        <f>最低賃金の推移!M49/最低賃金の推移!M$16</f>
        <v>0.76941176470588235</v>
      </c>
      <c r="M49" s="17">
        <f>最低賃金の推移!N49/最低賃金の推移!N$16</f>
        <v>0.76524741081703107</v>
      </c>
      <c r="N49" s="17">
        <f>最低賃金の推移!O49/最低賃金の推移!O$16</f>
        <v>0.76351351351351349</v>
      </c>
      <c r="O49" s="17">
        <f>最低賃金の推移!P49/最低賃金の推移!P$16</f>
        <v>0.7651598676957001</v>
      </c>
      <c r="P49" s="17">
        <f>最低賃金の推移!Q49/最低賃金の推移!Q$16</f>
        <v>0.76716738197424894</v>
      </c>
      <c r="Q49" s="17">
        <f>最低賃金の推移!R49/最低賃金の推移!R$16</f>
        <v>0.7693110647181628</v>
      </c>
      <c r="R49" s="17">
        <f>最低賃金の推移!S49/最低賃金の推移!S$16</f>
        <v>0.7725888324873097</v>
      </c>
      <c r="S49" s="17">
        <f>最低賃金の推移!T49/最低賃金の推移!T$16</f>
        <v>0.77986179664363275</v>
      </c>
      <c r="T49" s="17">
        <f>最低賃金の推移!U49/最低賃金の推移!U$16</f>
        <v>0.78282329713721621</v>
      </c>
      <c r="U49" s="17">
        <f>最低賃金の推移!V49/最低賃金の推移!V$16</f>
        <v>0.78866474543707976</v>
      </c>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c r="PM49" s="17"/>
      <c r="PN49" s="17"/>
      <c r="PO49" s="17"/>
      <c r="PP49" s="17"/>
      <c r="PQ49" s="17"/>
      <c r="PR49" s="17"/>
      <c r="PS49" s="17"/>
      <c r="PT49" s="17"/>
      <c r="PU49" s="17"/>
      <c r="PV49" s="17"/>
      <c r="PW49" s="17"/>
      <c r="PX49" s="17"/>
      <c r="PY49" s="17"/>
      <c r="PZ49" s="17"/>
      <c r="QA49" s="17"/>
      <c r="QB49" s="17"/>
      <c r="QC49" s="17"/>
      <c r="QD49" s="17"/>
      <c r="QE49" s="17"/>
      <c r="QF49" s="17"/>
      <c r="QG49" s="17"/>
      <c r="QH49" s="17"/>
      <c r="QI49" s="17"/>
      <c r="QJ49" s="17"/>
      <c r="QK49" s="17"/>
      <c r="QL49" s="17"/>
      <c r="QM49" s="17"/>
      <c r="QN49" s="17"/>
      <c r="QO49" s="17"/>
      <c r="QP49" s="17"/>
      <c r="QQ49" s="17"/>
      <c r="QR49" s="17"/>
      <c r="QS49" s="17"/>
      <c r="QT49" s="17"/>
      <c r="QU49" s="17"/>
      <c r="QV49" s="17"/>
      <c r="QW49" s="17"/>
      <c r="QX49" s="17"/>
      <c r="QY49" s="17"/>
      <c r="QZ49" s="17"/>
      <c r="RA49" s="17"/>
      <c r="RB49" s="17"/>
      <c r="RC49" s="17"/>
      <c r="RD49" s="17"/>
      <c r="RE49" s="17"/>
      <c r="RF49" s="17"/>
      <c r="RG49" s="17"/>
      <c r="RH49" s="17"/>
      <c r="RI49" s="17"/>
      <c r="RJ49" s="17"/>
      <c r="RK49" s="17"/>
      <c r="RL49" s="17"/>
      <c r="RM49" s="17"/>
      <c r="RN49" s="17"/>
      <c r="RO49" s="17"/>
      <c r="RP49" s="17"/>
      <c r="RQ49" s="17"/>
      <c r="RR49" s="17"/>
      <c r="RS49" s="17"/>
      <c r="RT49" s="17"/>
      <c r="RU49" s="17"/>
      <c r="RV49" s="17"/>
      <c r="RW49" s="17"/>
      <c r="RX49" s="17"/>
      <c r="RY49" s="17"/>
      <c r="RZ49" s="17"/>
      <c r="SA49" s="17"/>
      <c r="SB49" s="17"/>
      <c r="SC49" s="17"/>
      <c r="SD49" s="17"/>
      <c r="SE49" s="17"/>
      <c r="SF49" s="17"/>
      <c r="SG49" s="17"/>
      <c r="SH49" s="17"/>
      <c r="SI49" s="17"/>
      <c r="SJ49" s="17"/>
      <c r="SK49" s="17"/>
      <c r="SL49" s="17"/>
      <c r="SM49" s="17"/>
      <c r="SN49" s="17"/>
      <c r="SO49" s="17"/>
      <c r="SP49" s="17"/>
      <c r="SQ49" s="17"/>
      <c r="SR49" s="17"/>
      <c r="SS49" s="17"/>
      <c r="ST49" s="17"/>
      <c r="SU49" s="17"/>
      <c r="SV49" s="17"/>
      <c r="SW49" s="17"/>
      <c r="SX49" s="17"/>
      <c r="SY49" s="17"/>
      <c r="SZ49" s="17"/>
      <c r="TA49" s="17"/>
      <c r="TB49" s="17"/>
      <c r="TC49" s="17"/>
      <c r="TD49" s="17"/>
      <c r="TE49" s="17"/>
      <c r="TF49" s="17"/>
      <c r="TG49" s="17"/>
      <c r="TH49" s="17"/>
      <c r="TI49" s="17"/>
      <c r="TJ49" s="17"/>
      <c r="TK49" s="17"/>
      <c r="TL49" s="17"/>
      <c r="TM49" s="17"/>
      <c r="TN49" s="17"/>
      <c r="TO49" s="17"/>
      <c r="TP49" s="17"/>
      <c r="TQ49" s="17"/>
      <c r="TR49" s="17"/>
      <c r="TS49" s="17"/>
      <c r="TT49" s="17"/>
      <c r="TU49" s="17"/>
      <c r="TV49" s="17"/>
      <c r="TW49" s="17"/>
      <c r="TX49" s="17"/>
      <c r="TY49" s="17"/>
      <c r="TZ49" s="17"/>
      <c r="UA49" s="17"/>
      <c r="UB49" s="17"/>
      <c r="UC49" s="17"/>
      <c r="UD49" s="17"/>
      <c r="UE49" s="17"/>
      <c r="UF49" s="17"/>
      <c r="UG49" s="17"/>
      <c r="UH49" s="17"/>
      <c r="UI49" s="17"/>
      <c r="UJ49" s="17"/>
      <c r="UK49" s="17"/>
      <c r="UL49" s="17"/>
      <c r="UM49" s="17"/>
      <c r="UN49" s="17"/>
      <c r="UO49" s="17"/>
      <c r="UP49" s="17"/>
      <c r="UQ49" s="17"/>
      <c r="UR49" s="17"/>
      <c r="US49" s="17"/>
      <c r="UT49" s="17"/>
      <c r="UU49" s="17"/>
      <c r="UV49" s="17"/>
      <c r="UW49" s="17"/>
      <c r="UX49" s="17"/>
      <c r="UY49" s="17"/>
      <c r="UZ49" s="17"/>
      <c r="VA49" s="17"/>
      <c r="VB49" s="17"/>
      <c r="VC49" s="17"/>
      <c r="VD49" s="17"/>
      <c r="VE49" s="17"/>
      <c r="VF49" s="17"/>
      <c r="VG49" s="17"/>
      <c r="VH49" s="17"/>
      <c r="VI49" s="17"/>
      <c r="VJ49" s="17"/>
      <c r="VK49" s="17"/>
      <c r="VL49" s="17"/>
      <c r="VM49" s="17"/>
      <c r="VN49" s="17"/>
      <c r="VO49" s="17"/>
      <c r="VP49" s="17"/>
      <c r="VQ49" s="17"/>
      <c r="VR49" s="17"/>
      <c r="VS49" s="17"/>
      <c r="VT49" s="17"/>
      <c r="VU49" s="17"/>
      <c r="VV49" s="17"/>
      <c r="VW49" s="17"/>
      <c r="VX49" s="17"/>
      <c r="VY49" s="17"/>
      <c r="VZ49" s="17"/>
      <c r="WA49" s="17"/>
      <c r="WB49" s="17"/>
      <c r="WC49" s="17"/>
      <c r="WD49" s="17"/>
      <c r="WE49" s="17"/>
      <c r="WF49" s="17"/>
      <c r="WG49" s="17"/>
      <c r="WH49" s="17"/>
      <c r="WI49" s="17"/>
      <c r="WJ49" s="17"/>
      <c r="WK49" s="17"/>
      <c r="WL49" s="17"/>
      <c r="WM49" s="17"/>
      <c r="WN49" s="17"/>
      <c r="WO49" s="17"/>
      <c r="WP49" s="17"/>
      <c r="WQ49" s="17"/>
      <c r="WR49" s="17"/>
      <c r="WS49" s="17"/>
      <c r="WT49" s="17"/>
      <c r="WU49" s="17"/>
      <c r="WV49" s="17"/>
      <c r="WW49" s="17"/>
      <c r="WX49" s="17"/>
      <c r="WY49" s="17"/>
      <c r="WZ49" s="17"/>
      <c r="XA49" s="17"/>
      <c r="XB49" s="17"/>
      <c r="XC49" s="17"/>
      <c r="XD49" s="17"/>
      <c r="XE49" s="17"/>
      <c r="XF49" s="17"/>
      <c r="XG49" s="17"/>
      <c r="XH49" s="17"/>
      <c r="XI49" s="17"/>
      <c r="XJ49" s="17"/>
      <c r="XK49" s="17"/>
      <c r="XL49" s="17"/>
      <c r="XM49" s="17"/>
      <c r="XN49" s="17"/>
      <c r="XO49" s="17"/>
      <c r="XP49" s="17"/>
      <c r="XQ49" s="17"/>
      <c r="XR49" s="17"/>
      <c r="XS49" s="17"/>
      <c r="XT49" s="17"/>
      <c r="XU49" s="17"/>
      <c r="XV49" s="17"/>
      <c r="XW49" s="17"/>
      <c r="XX49" s="17"/>
      <c r="XY49" s="17"/>
      <c r="XZ49" s="17"/>
      <c r="YA49" s="17"/>
      <c r="YB49" s="17"/>
      <c r="YC49" s="17"/>
      <c r="YD49" s="17"/>
      <c r="YE49" s="17"/>
      <c r="YF49" s="17"/>
      <c r="YG49" s="17"/>
      <c r="YH49" s="17"/>
      <c r="YI49" s="17"/>
      <c r="YJ49" s="17"/>
      <c r="YK49" s="17"/>
      <c r="YL49" s="17"/>
      <c r="YM49" s="17"/>
      <c r="YN49" s="17"/>
      <c r="YO49" s="17"/>
      <c r="YP49" s="17"/>
      <c r="YQ49" s="17"/>
      <c r="YR49" s="17"/>
      <c r="YS49" s="17"/>
      <c r="YT49" s="17"/>
      <c r="YU49" s="17"/>
      <c r="YV49" s="17"/>
      <c r="YW49" s="17"/>
      <c r="YX49" s="17"/>
      <c r="YY49" s="17"/>
      <c r="YZ49" s="17"/>
      <c r="ZA49" s="17"/>
      <c r="ZB49" s="17"/>
      <c r="ZC49" s="17"/>
      <c r="ZD49" s="17"/>
      <c r="ZE49" s="17"/>
      <c r="ZF49" s="17"/>
      <c r="ZG49" s="17"/>
      <c r="ZH49" s="17"/>
      <c r="ZI49" s="17"/>
      <c r="ZJ49" s="17"/>
      <c r="ZK49" s="17"/>
      <c r="ZL49" s="17"/>
      <c r="ZM49" s="17"/>
      <c r="ZN49" s="17"/>
      <c r="ZO49" s="17"/>
      <c r="ZP49" s="17"/>
      <c r="ZQ49" s="17"/>
      <c r="ZR49" s="17"/>
      <c r="ZS49" s="17"/>
      <c r="ZT49" s="17"/>
      <c r="ZU49" s="17"/>
      <c r="ZV49" s="17"/>
      <c r="ZW49" s="17"/>
      <c r="ZX49" s="17"/>
      <c r="ZY49" s="17"/>
      <c r="ZZ49" s="17"/>
      <c r="AAA49" s="17"/>
      <c r="AAB49" s="17"/>
      <c r="AAC49" s="17"/>
      <c r="AAD49" s="17"/>
      <c r="AAE49" s="17"/>
      <c r="AAF49" s="17"/>
      <c r="AAG49" s="17"/>
      <c r="AAH49" s="17"/>
      <c r="AAI49" s="17"/>
      <c r="AAJ49" s="17"/>
      <c r="AAK49" s="17"/>
      <c r="AAL49" s="17"/>
      <c r="AAM49" s="17"/>
      <c r="AAN49" s="17"/>
      <c r="AAO49" s="17"/>
      <c r="AAP49" s="17"/>
      <c r="AAQ49" s="17"/>
      <c r="AAR49" s="17"/>
      <c r="AAS49" s="17"/>
      <c r="AAT49" s="17"/>
      <c r="AAU49" s="17"/>
      <c r="AAV49" s="17"/>
      <c r="AAW49" s="17"/>
      <c r="AAX49" s="17"/>
      <c r="AAY49" s="17"/>
      <c r="AAZ49" s="17"/>
      <c r="ABA49" s="17"/>
      <c r="ABB49" s="17"/>
      <c r="ABC49" s="17"/>
      <c r="ABD49" s="17"/>
      <c r="ABE49" s="17"/>
      <c r="ABF49" s="17"/>
      <c r="ABG49" s="17"/>
      <c r="ABH49" s="17"/>
      <c r="ABI49" s="17"/>
      <c r="ABJ49" s="17"/>
      <c r="ABK49" s="17"/>
      <c r="ABL49" s="17"/>
      <c r="ABM49" s="17"/>
      <c r="ABN49" s="17"/>
      <c r="ABO49" s="17"/>
      <c r="ABP49" s="17"/>
      <c r="ABQ49" s="17"/>
      <c r="ABR49" s="17"/>
      <c r="ABS49" s="17"/>
      <c r="ABT49" s="17"/>
      <c r="ABU49" s="17"/>
      <c r="ABV49" s="17"/>
      <c r="ABW49" s="17"/>
      <c r="ABX49" s="17"/>
      <c r="ABY49" s="17"/>
      <c r="ABZ49" s="17"/>
      <c r="ACA49" s="17"/>
      <c r="ACB49" s="17"/>
      <c r="ACC49" s="17"/>
      <c r="ACD49" s="17"/>
      <c r="ACE49" s="17"/>
      <c r="ACF49" s="17"/>
      <c r="ACG49" s="17"/>
      <c r="ACH49" s="17"/>
      <c r="ACI49" s="17"/>
      <c r="ACJ49" s="17"/>
      <c r="ACK49" s="17"/>
      <c r="ACL49" s="17"/>
      <c r="ACM49" s="17"/>
      <c r="ACN49" s="17"/>
      <c r="ACO49" s="17"/>
      <c r="ACP49" s="17"/>
      <c r="ACQ49" s="17"/>
      <c r="ACR49" s="17"/>
      <c r="ACS49" s="17"/>
      <c r="ACT49" s="17"/>
      <c r="ACU49" s="17"/>
      <c r="ACV49" s="17"/>
      <c r="ACW49" s="17"/>
      <c r="ACX49" s="17"/>
      <c r="ACY49" s="17"/>
      <c r="ACZ49" s="17"/>
      <c r="ADA49" s="17"/>
      <c r="ADB49" s="17"/>
      <c r="ADC49" s="17"/>
      <c r="ADD49" s="17"/>
      <c r="ADE49" s="17"/>
      <c r="ADF49" s="17"/>
      <c r="ADG49" s="17"/>
      <c r="ADH49" s="17"/>
      <c r="ADI49" s="17"/>
      <c r="ADJ49" s="17"/>
      <c r="ADK49" s="17"/>
      <c r="ADL49" s="17"/>
      <c r="ADM49" s="17"/>
      <c r="ADN49" s="17"/>
      <c r="ADO49" s="17"/>
      <c r="ADP49" s="17"/>
      <c r="ADQ49" s="17"/>
      <c r="ADR49" s="17"/>
      <c r="ADS49" s="17"/>
      <c r="ADT49" s="17"/>
      <c r="ADU49" s="17"/>
      <c r="ADV49" s="17"/>
      <c r="ADW49" s="17"/>
      <c r="ADX49" s="17"/>
      <c r="ADY49" s="17"/>
      <c r="ADZ49" s="17"/>
      <c r="AEA49" s="17"/>
      <c r="AEB49" s="17"/>
      <c r="AEC49" s="17"/>
      <c r="AED49" s="17"/>
      <c r="AEE49" s="17"/>
      <c r="AEF49" s="17"/>
      <c r="AEG49" s="17"/>
      <c r="AEH49" s="17"/>
      <c r="AEI49" s="17"/>
      <c r="AEJ49" s="17"/>
      <c r="AEK49" s="17"/>
      <c r="AEL49" s="17"/>
      <c r="AEM49" s="17"/>
      <c r="AEN49" s="17"/>
      <c r="AEO49" s="17"/>
      <c r="AEP49" s="17"/>
      <c r="AEQ49" s="17"/>
      <c r="AER49" s="17"/>
      <c r="AES49" s="17"/>
      <c r="AET49" s="17"/>
      <c r="AEU49" s="17"/>
      <c r="AEV49" s="17"/>
      <c r="AEW49" s="17"/>
      <c r="AEX49" s="17"/>
      <c r="AEY49" s="17"/>
      <c r="AEZ49" s="17"/>
      <c r="AFA49" s="17"/>
      <c r="AFB49" s="17"/>
      <c r="AFC49" s="17"/>
      <c r="AFD49" s="17"/>
      <c r="AFE49" s="17"/>
      <c r="AFF49" s="17"/>
      <c r="AFG49" s="17"/>
      <c r="AFH49" s="17"/>
      <c r="AFI49" s="17"/>
      <c r="AFJ49" s="17"/>
      <c r="AFK49" s="17"/>
      <c r="AFL49" s="17"/>
      <c r="AFM49" s="17"/>
      <c r="AFN49" s="17"/>
      <c r="AFO49" s="17"/>
      <c r="AFP49" s="17"/>
      <c r="AFQ49" s="17"/>
      <c r="AFR49" s="17"/>
      <c r="AFS49" s="17"/>
      <c r="AFT49" s="17"/>
      <c r="AFU49" s="17"/>
      <c r="AFV49" s="17"/>
      <c r="AFW49" s="17"/>
      <c r="AFX49" s="17"/>
      <c r="AFY49" s="17"/>
      <c r="AFZ49" s="17"/>
      <c r="AGA49" s="17"/>
      <c r="AGB49" s="17"/>
      <c r="AGC49" s="17"/>
      <c r="AGD49" s="17"/>
      <c r="AGE49" s="17"/>
      <c r="AGF49" s="17"/>
      <c r="AGG49" s="17"/>
      <c r="AGH49" s="17"/>
      <c r="AGI49" s="17"/>
      <c r="AGJ49" s="17"/>
      <c r="AGK49" s="17"/>
      <c r="AGL49" s="17"/>
      <c r="AGM49" s="17"/>
      <c r="AGN49" s="17"/>
      <c r="AGO49" s="17"/>
      <c r="AGP49" s="17"/>
      <c r="AGQ49" s="17"/>
      <c r="AGR49" s="17"/>
      <c r="AGS49" s="17"/>
      <c r="AGT49" s="17"/>
      <c r="AGU49" s="17"/>
      <c r="AGV49" s="17"/>
      <c r="AGW49" s="17"/>
      <c r="AGX49" s="17"/>
      <c r="AGY49" s="17"/>
      <c r="AGZ49" s="17"/>
      <c r="AHA49" s="17"/>
      <c r="AHB49" s="17"/>
      <c r="AHC49" s="17"/>
      <c r="AHD49" s="17"/>
      <c r="AHE49" s="17"/>
      <c r="AHF49" s="17"/>
      <c r="AHG49" s="17"/>
      <c r="AHH49" s="17"/>
      <c r="AHI49" s="17"/>
      <c r="AHJ49" s="17"/>
      <c r="AHK49" s="17"/>
      <c r="AHL49" s="17"/>
      <c r="AHM49" s="17"/>
      <c r="AHN49" s="17"/>
      <c r="AHO49" s="17"/>
      <c r="AHP49" s="17"/>
      <c r="AHQ49" s="17"/>
      <c r="AHR49" s="17"/>
      <c r="AHS49" s="17"/>
      <c r="AHT49" s="17"/>
      <c r="AHU49" s="17"/>
      <c r="AHV49" s="17"/>
      <c r="AHW49" s="17"/>
      <c r="AHX49" s="17"/>
      <c r="AHY49" s="17"/>
      <c r="AHZ49" s="17"/>
      <c r="AIA49" s="17"/>
      <c r="AIB49" s="17"/>
      <c r="AIC49" s="17"/>
      <c r="AID49" s="17"/>
      <c r="AIE49" s="17"/>
      <c r="AIF49" s="17"/>
      <c r="AIG49" s="17"/>
      <c r="AIH49" s="17"/>
      <c r="AII49" s="17"/>
      <c r="AIJ49" s="17"/>
      <c r="AIK49" s="17"/>
      <c r="AIL49" s="17"/>
      <c r="AIM49" s="17"/>
      <c r="AIN49" s="17"/>
      <c r="AIO49" s="17"/>
      <c r="AIP49" s="17"/>
      <c r="AIQ49" s="17"/>
      <c r="AIR49" s="17"/>
      <c r="AIS49" s="17"/>
      <c r="AIT49" s="17"/>
      <c r="AIU49" s="17"/>
      <c r="AIV49" s="17"/>
      <c r="AIW49" s="17"/>
      <c r="AIX49" s="17"/>
      <c r="AIY49" s="17"/>
      <c r="AIZ49" s="17"/>
      <c r="AJA49" s="17"/>
      <c r="AJB49" s="17"/>
      <c r="AJC49" s="17"/>
      <c r="AJD49" s="17"/>
      <c r="AJE49" s="17"/>
      <c r="AJF49" s="17"/>
      <c r="AJG49" s="17"/>
      <c r="AJH49" s="17"/>
      <c r="AJI49" s="17"/>
      <c r="AJJ49" s="17"/>
      <c r="AJK49" s="17"/>
      <c r="AJL49" s="17"/>
      <c r="AJM49" s="17"/>
      <c r="AJN49" s="17"/>
      <c r="AJO49" s="17"/>
      <c r="AJP49" s="17"/>
      <c r="AJQ49" s="17"/>
      <c r="AJR49" s="17"/>
      <c r="AJS49" s="17"/>
      <c r="AJT49" s="17"/>
      <c r="AJU49" s="17"/>
      <c r="AJV49" s="17"/>
      <c r="AJW49" s="17"/>
      <c r="AJX49" s="17"/>
      <c r="AJY49" s="17"/>
      <c r="AJZ49" s="17"/>
      <c r="AKA49" s="17"/>
      <c r="AKB49" s="17"/>
      <c r="AKC49" s="17"/>
      <c r="AKD49" s="17"/>
      <c r="AKE49" s="17"/>
      <c r="AKF49" s="17"/>
      <c r="AKG49" s="17"/>
      <c r="AKH49" s="17"/>
      <c r="AKI49" s="17"/>
      <c r="AKJ49" s="17"/>
      <c r="AKK49" s="17"/>
      <c r="AKL49" s="17"/>
      <c r="AKM49" s="17"/>
      <c r="AKN49" s="17"/>
      <c r="AKO49" s="17"/>
      <c r="AKP49" s="17"/>
      <c r="AKQ49" s="17"/>
      <c r="AKR49" s="17"/>
      <c r="AKS49" s="17"/>
      <c r="AKT49" s="17"/>
      <c r="AKU49" s="17"/>
      <c r="AKV49" s="17"/>
      <c r="AKW49" s="17"/>
      <c r="AKX49" s="17"/>
      <c r="AKY49" s="17"/>
      <c r="AKZ49" s="17"/>
      <c r="ALA49" s="17"/>
      <c r="ALB49" s="17"/>
      <c r="ALC49" s="17"/>
      <c r="ALD49" s="17"/>
      <c r="ALE49" s="17"/>
      <c r="ALF49" s="17"/>
      <c r="ALG49" s="17"/>
      <c r="ALH49" s="17"/>
      <c r="ALI49" s="17"/>
      <c r="ALJ49" s="17"/>
      <c r="ALK49" s="17"/>
      <c r="ALL49" s="17"/>
      <c r="ALM49" s="17"/>
      <c r="ALN49" s="17"/>
      <c r="ALO49" s="17"/>
      <c r="ALP49" s="17"/>
      <c r="ALQ49" s="17"/>
      <c r="ALR49" s="17"/>
      <c r="ALS49" s="17"/>
      <c r="ALT49" s="17"/>
      <c r="ALU49" s="17"/>
      <c r="ALV49" s="17"/>
      <c r="ALW49" s="17"/>
      <c r="ALX49" s="17"/>
      <c r="ALY49" s="17"/>
      <c r="ALZ49" s="17"/>
      <c r="AMA49" s="17"/>
      <c r="AMB49" s="17"/>
      <c r="AMC49" s="17"/>
      <c r="AMD49" s="17"/>
      <c r="AME49" s="17"/>
      <c r="AMF49" s="17"/>
      <c r="AMG49" s="17"/>
    </row>
    <row r="50" spans="1:1021">
      <c r="A50" s="16" t="s">
        <v>60</v>
      </c>
      <c r="B50" s="17">
        <f>最低賃金の推移!C50/最低賃金の推移!C$16</f>
        <v>0.85310734463276838</v>
      </c>
      <c r="C50" s="17">
        <f>最低賃金の推移!D50/最低賃金の推移!D$16</f>
        <v>0.85451977401129942</v>
      </c>
      <c r="D50" s="17">
        <f>最低賃金の推移!E50/最低賃金の推移!E$16</f>
        <v>0.85352112676056335</v>
      </c>
      <c r="E50" s="17">
        <f>最低賃金の推移!F50/最低賃金の推移!F$16</f>
        <v>0.85154061624649857</v>
      </c>
      <c r="F50" s="17">
        <f>最低賃金の推移!G50/最低賃金の推移!G$16</f>
        <v>0.84840055632823363</v>
      </c>
      <c r="G50" s="17">
        <f>最低賃金の推移!H50/最低賃金の推移!H$16</f>
        <v>0.83626522327469555</v>
      </c>
      <c r="H50" s="17">
        <f>最低賃金の推移!I50/最低賃金の推移!I$16</f>
        <v>0.81853785900783294</v>
      </c>
      <c r="I50" s="17">
        <f>最低賃金の推移!J50/最低賃金の推移!J$16</f>
        <v>0.79519595448798985</v>
      </c>
      <c r="J50" s="17">
        <f>最低賃金の推移!K50/最低賃金の推移!K$16</f>
        <v>0.78197320341047505</v>
      </c>
      <c r="K50" s="17">
        <f>最低賃金の推移!L50/最低賃金の推移!L$16</f>
        <v>0.77060931899641572</v>
      </c>
      <c r="L50" s="17">
        <f>最低賃金の推移!M50/最低賃金の推移!M$16</f>
        <v>0.76823529411764702</v>
      </c>
      <c r="M50" s="17">
        <f>最低賃金の推移!N50/最低賃金の推移!N$16</f>
        <v>0.7640966628308401</v>
      </c>
      <c r="N50" s="17">
        <f>最低賃金の推移!O50/最低賃金の推移!O$16</f>
        <v>0.76238738738738743</v>
      </c>
      <c r="O50" s="17">
        <f>最低賃金の推移!P50/最低賃金の推移!P$16</f>
        <v>0.7651598676957001</v>
      </c>
      <c r="P50" s="17">
        <f>最低賃金の推移!Q50/最低賃金の推移!Q$16</f>
        <v>0.76609442060085842</v>
      </c>
      <c r="Q50" s="17">
        <f>最低賃金の推移!R50/最低賃金の推移!R$16</f>
        <v>0.7693110647181628</v>
      </c>
      <c r="R50" s="17">
        <f>最低賃金の推移!S50/最低賃金の推移!S$16</f>
        <v>0.77360406091370559</v>
      </c>
      <c r="S50" s="17">
        <f>最低賃金の推移!T50/最低賃金の推移!T$16</f>
        <v>0.77986179664363275</v>
      </c>
      <c r="T50" s="17">
        <f>最低賃金の推移!U50/最低賃金の推移!U$16</f>
        <v>0.78183613030602173</v>
      </c>
      <c r="U50" s="17">
        <f>最低賃金の推移!V50/最低賃金の推移!V$16</f>
        <v>0.78770413064361189</v>
      </c>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c r="SV50" s="17"/>
      <c r="SW50" s="17"/>
      <c r="SX50" s="17"/>
      <c r="SY50" s="17"/>
      <c r="SZ50" s="17"/>
      <c r="TA50" s="17"/>
      <c r="TB50" s="17"/>
      <c r="TC50" s="17"/>
      <c r="TD50" s="17"/>
      <c r="TE50" s="17"/>
      <c r="TF50" s="17"/>
      <c r="TG50" s="17"/>
      <c r="TH50" s="17"/>
      <c r="TI50" s="17"/>
      <c r="TJ50" s="17"/>
      <c r="TK50" s="17"/>
      <c r="TL50" s="17"/>
      <c r="TM50" s="17"/>
      <c r="TN50" s="17"/>
      <c r="TO50" s="17"/>
      <c r="TP50" s="17"/>
      <c r="TQ50" s="17"/>
      <c r="TR50" s="17"/>
      <c r="TS50" s="17"/>
      <c r="TT50" s="17"/>
      <c r="TU50" s="17"/>
      <c r="TV50" s="17"/>
      <c r="TW50" s="17"/>
      <c r="TX50" s="17"/>
      <c r="TY50" s="17"/>
      <c r="TZ50" s="17"/>
      <c r="UA50" s="17"/>
      <c r="UB50" s="17"/>
      <c r="UC50" s="17"/>
      <c r="UD50" s="17"/>
      <c r="UE50" s="17"/>
      <c r="UF50" s="17"/>
      <c r="UG50" s="17"/>
      <c r="UH50" s="17"/>
      <c r="UI50" s="17"/>
      <c r="UJ50" s="17"/>
      <c r="UK50" s="17"/>
      <c r="UL50" s="17"/>
      <c r="UM50" s="17"/>
      <c r="UN50" s="17"/>
      <c r="UO50" s="17"/>
      <c r="UP50" s="17"/>
      <c r="UQ50" s="17"/>
      <c r="UR50" s="17"/>
      <c r="US50" s="17"/>
      <c r="UT50" s="17"/>
      <c r="UU50" s="17"/>
      <c r="UV50" s="17"/>
      <c r="UW50" s="17"/>
      <c r="UX50" s="17"/>
      <c r="UY50" s="17"/>
      <c r="UZ50" s="17"/>
      <c r="VA50" s="17"/>
      <c r="VB50" s="17"/>
      <c r="VC50" s="17"/>
      <c r="VD50" s="17"/>
      <c r="VE50" s="17"/>
      <c r="VF50" s="17"/>
      <c r="VG50" s="17"/>
      <c r="VH50" s="17"/>
      <c r="VI50" s="17"/>
      <c r="VJ50" s="17"/>
      <c r="VK50" s="17"/>
      <c r="VL50" s="17"/>
      <c r="VM50" s="17"/>
      <c r="VN50" s="17"/>
      <c r="VO50" s="17"/>
      <c r="VP50" s="17"/>
      <c r="VQ50" s="17"/>
      <c r="VR50" s="17"/>
      <c r="VS50" s="17"/>
      <c r="VT50" s="17"/>
      <c r="VU50" s="17"/>
      <c r="VV50" s="17"/>
      <c r="VW50" s="17"/>
      <c r="VX50" s="17"/>
      <c r="VY50" s="17"/>
      <c r="VZ50" s="17"/>
      <c r="WA50" s="17"/>
      <c r="WB50" s="17"/>
      <c r="WC50" s="17"/>
      <c r="WD50" s="17"/>
      <c r="WE50" s="17"/>
      <c r="WF50" s="17"/>
      <c r="WG50" s="17"/>
      <c r="WH50" s="17"/>
      <c r="WI50" s="17"/>
      <c r="WJ50" s="17"/>
      <c r="WK50" s="17"/>
      <c r="WL50" s="17"/>
      <c r="WM50" s="17"/>
      <c r="WN50" s="17"/>
      <c r="WO50" s="17"/>
      <c r="WP50" s="17"/>
      <c r="WQ50" s="17"/>
      <c r="WR50" s="17"/>
      <c r="WS50" s="17"/>
      <c r="WT50" s="17"/>
      <c r="WU50" s="17"/>
      <c r="WV50" s="17"/>
      <c r="WW50" s="17"/>
      <c r="WX50" s="17"/>
      <c r="WY50" s="17"/>
      <c r="WZ50" s="17"/>
      <c r="XA50" s="17"/>
      <c r="XB50" s="17"/>
      <c r="XC50" s="17"/>
      <c r="XD50" s="17"/>
      <c r="XE50" s="17"/>
      <c r="XF50" s="17"/>
      <c r="XG50" s="17"/>
      <c r="XH50" s="17"/>
      <c r="XI50" s="17"/>
      <c r="XJ50" s="17"/>
      <c r="XK50" s="17"/>
      <c r="XL50" s="17"/>
      <c r="XM50" s="17"/>
      <c r="XN50" s="17"/>
      <c r="XO50" s="17"/>
      <c r="XP50" s="17"/>
      <c r="XQ50" s="17"/>
      <c r="XR50" s="17"/>
      <c r="XS50" s="17"/>
      <c r="XT50" s="17"/>
      <c r="XU50" s="17"/>
      <c r="XV50" s="17"/>
      <c r="XW50" s="17"/>
      <c r="XX50" s="17"/>
      <c r="XY50" s="17"/>
      <c r="XZ50" s="17"/>
      <c r="YA50" s="17"/>
      <c r="YB50" s="17"/>
      <c r="YC50" s="17"/>
      <c r="YD50" s="17"/>
      <c r="YE50" s="17"/>
      <c r="YF50" s="17"/>
      <c r="YG50" s="17"/>
      <c r="YH50" s="17"/>
      <c r="YI50" s="17"/>
      <c r="YJ50" s="17"/>
      <c r="YK50" s="17"/>
      <c r="YL50" s="17"/>
      <c r="YM50" s="17"/>
      <c r="YN50" s="17"/>
      <c r="YO50" s="17"/>
      <c r="YP50" s="17"/>
      <c r="YQ50" s="17"/>
      <c r="YR50" s="17"/>
      <c r="YS50" s="17"/>
      <c r="YT50" s="17"/>
      <c r="YU50" s="17"/>
      <c r="YV50" s="17"/>
      <c r="YW50" s="17"/>
      <c r="YX50" s="17"/>
      <c r="YY50" s="17"/>
      <c r="YZ50" s="17"/>
      <c r="ZA50" s="17"/>
      <c r="ZB50" s="17"/>
      <c r="ZC50" s="17"/>
      <c r="ZD50" s="17"/>
      <c r="ZE50" s="17"/>
      <c r="ZF50" s="17"/>
      <c r="ZG50" s="17"/>
      <c r="ZH50" s="17"/>
      <c r="ZI50" s="17"/>
      <c r="ZJ50" s="17"/>
      <c r="ZK50" s="17"/>
      <c r="ZL50" s="17"/>
      <c r="ZM50" s="17"/>
      <c r="ZN50" s="17"/>
      <c r="ZO50" s="17"/>
      <c r="ZP50" s="17"/>
      <c r="ZQ50" s="17"/>
      <c r="ZR50" s="17"/>
      <c r="ZS50" s="17"/>
      <c r="ZT50" s="17"/>
      <c r="ZU50" s="17"/>
      <c r="ZV50" s="17"/>
      <c r="ZW50" s="17"/>
      <c r="ZX50" s="17"/>
      <c r="ZY50" s="17"/>
      <c r="ZZ50" s="17"/>
      <c r="AAA50" s="17"/>
      <c r="AAB50" s="17"/>
      <c r="AAC50" s="17"/>
      <c r="AAD50" s="17"/>
      <c r="AAE50" s="17"/>
      <c r="AAF50" s="17"/>
      <c r="AAG50" s="17"/>
      <c r="AAH50" s="17"/>
      <c r="AAI50" s="17"/>
      <c r="AAJ50" s="17"/>
      <c r="AAK50" s="17"/>
      <c r="AAL50" s="17"/>
      <c r="AAM50" s="17"/>
      <c r="AAN50" s="17"/>
      <c r="AAO50" s="17"/>
      <c r="AAP50" s="17"/>
      <c r="AAQ50" s="17"/>
      <c r="AAR50" s="17"/>
      <c r="AAS50" s="17"/>
      <c r="AAT50" s="17"/>
      <c r="AAU50" s="17"/>
      <c r="AAV50" s="17"/>
      <c r="AAW50" s="17"/>
      <c r="AAX50" s="17"/>
      <c r="AAY50" s="17"/>
      <c r="AAZ50" s="17"/>
      <c r="ABA50" s="17"/>
      <c r="ABB50" s="17"/>
      <c r="ABC50" s="17"/>
      <c r="ABD50" s="17"/>
      <c r="ABE50" s="17"/>
      <c r="ABF50" s="17"/>
      <c r="ABG50" s="17"/>
      <c r="ABH50" s="17"/>
      <c r="ABI50" s="17"/>
      <c r="ABJ50" s="17"/>
      <c r="ABK50" s="17"/>
      <c r="ABL50" s="17"/>
      <c r="ABM50" s="17"/>
      <c r="ABN50" s="17"/>
      <c r="ABO50" s="17"/>
      <c r="ABP50" s="17"/>
      <c r="ABQ50" s="17"/>
      <c r="ABR50" s="17"/>
      <c r="ABS50" s="17"/>
      <c r="ABT50" s="17"/>
      <c r="ABU50" s="17"/>
      <c r="ABV50" s="17"/>
      <c r="ABW50" s="17"/>
      <c r="ABX50" s="17"/>
      <c r="ABY50" s="17"/>
      <c r="ABZ50" s="17"/>
      <c r="ACA50" s="17"/>
      <c r="ACB50" s="17"/>
      <c r="ACC50" s="17"/>
      <c r="ACD50" s="17"/>
      <c r="ACE50" s="17"/>
      <c r="ACF50" s="17"/>
      <c r="ACG50" s="17"/>
      <c r="ACH50" s="17"/>
      <c r="ACI50" s="17"/>
      <c r="ACJ50" s="17"/>
      <c r="ACK50" s="17"/>
      <c r="ACL50" s="17"/>
      <c r="ACM50" s="17"/>
      <c r="ACN50" s="17"/>
      <c r="ACO50" s="17"/>
      <c r="ACP50" s="17"/>
      <c r="ACQ50" s="17"/>
      <c r="ACR50" s="17"/>
      <c r="ACS50" s="17"/>
      <c r="ACT50" s="17"/>
      <c r="ACU50" s="17"/>
      <c r="ACV50" s="17"/>
      <c r="ACW50" s="17"/>
      <c r="ACX50" s="17"/>
      <c r="ACY50" s="17"/>
      <c r="ACZ50" s="17"/>
      <c r="ADA50" s="17"/>
      <c r="ADB50" s="17"/>
      <c r="ADC50" s="17"/>
      <c r="ADD50" s="17"/>
      <c r="ADE50" s="17"/>
      <c r="ADF50" s="17"/>
      <c r="ADG50" s="17"/>
      <c r="ADH50" s="17"/>
      <c r="ADI50" s="17"/>
      <c r="ADJ50" s="17"/>
      <c r="ADK50" s="17"/>
      <c r="ADL50" s="17"/>
      <c r="ADM50" s="17"/>
      <c r="ADN50" s="17"/>
      <c r="ADO50" s="17"/>
      <c r="ADP50" s="17"/>
      <c r="ADQ50" s="17"/>
      <c r="ADR50" s="17"/>
      <c r="ADS50" s="17"/>
      <c r="ADT50" s="17"/>
      <c r="ADU50" s="17"/>
      <c r="ADV50" s="17"/>
      <c r="ADW50" s="17"/>
      <c r="ADX50" s="17"/>
      <c r="ADY50" s="17"/>
      <c r="ADZ50" s="17"/>
      <c r="AEA50" s="17"/>
      <c r="AEB50" s="17"/>
      <c r="AEC50" s="17"/>
      <c r="AED50" s="17"/>
      <c r="AEE50" s="17"/>
      <c r="AEF50" s="17"/>
      <c r="AEG50" s="17"/>
      <c r="AEH50" s="17"/>
      <c r="AEI50" s="17"/>
      <c r="AEJ50" s="17"/>
      <c r="AEK50" s="17"/>
      <c r="AEL50" s="17"/>
      <c r="AEM50" s="17"/>
      <c r="AEN50" s="17"/>
      <c r="AEO50" s="17"/>
      <c r="AEP50" s="17"/>
      <c r="AEQ50" s="17"/>
      <c r="AER50" s="17"/>
      <c r="AES50" s="17"/>
      <c r="AET50" s="17"/>
      <c r="AEU50" s="17"/>
      <c r="AEV50" s="17"/>
      <c r="AEW50" s="17"/>
      <c r="AEX50" s="17"/>
      <c r="AEY50" s="17"/>
      <c r="AEZ50" s="17"/>
      <c r="AFA50" s="17"/>
      <c r="AFB50" s="17"/>
      <c r="AFC50" s="17"/>
      <c r="AFD50" s="17"/>
      <c r="AFE50" s="17"/>
      <c r="AFF50" s="17"/>
      <c r="AFG50" s="17"/>
      <c r="AFH50" s="17"/>
      <c r="AFI50" s="17"/>
      <c r="AFJ50" s="17"/>
      <c r="AFK50" s="17"/>
      <c r="AFL50" s="17"/>
      <c r="AFM50" s="17"/>
      <c r="AFN50" s="17"/>
      <c r="AFO50" s="17"/>
      <c r="AFP50" s="17"/>
      <c r="AFQ50" s="17"/>
      <c r="AFR50" s="17"/>
      <c r="AFS50" s="17"/>
      <c r="AFT50" s="17"/>
      <c r="AFU50" s="17"/>
      <c r="AFV50" s="17"/>
      <c r="AFW50" s="17"/>
      <c r="AFX50" s="17"/>
      <c r="AFY50" s="17"/>
      <c r="AFZ50" s="17"/>
      <c r="AGA50" s="17"/>
      <c r="AGB50" s="17"/>
      <c r="AGC50" s="17"/>
      <c r="AGD50" s="17"/>
      <c r="AGE50" s="17"/>
      <c r="AGF50" s="17"/>
      <c r="AGG50" s="17"/>
      <c r="AGH50" s="17"/>
      <c r="AGI50" s="17"/>
      <c r="AGJ50" s="17"/>
      <c r="AGK50" s="17"/>
      <c r="AGL50" s="17"/>
      <c r="AGM50" s="17"/>
      <c r="AGN50" s="17"/>
      <c r="AGO50" s="17"/>
      <c r="AGP50" s="17"/>
      <c r="AGQ50" s="17"/>
      <c r="AGR50" s="17"/>
      <c r="AGS50" s="17"/>
      <c r="AGT50" s="17"/>
      <c r="AGU50" s="17"/>
      <c r="AGV50" s="17"/>
      <c r="AGW50" s="17"/>
      <c r="AGX50" s="17"/>
      <c r="AGY50" s="17"/>
      <c r="AGZ50" s="17"/>
      <c r="AHA50" s="17"/>
      <c r="AHB50" s="17"/>
      <c r="AHC50" s="17"/>
      <c r="AHD50" s="17"/>
      <c r="AHE50" s="17"/>
      <c r="AHF50" s="17"/>
      <c r="AHG50" s="17"/>
      <c r="AHH50" s="17"/>
      <c r="AHI50" s="17"/>
      <c r="AHJ50" s="17"/>
      <c r="AHK50" s="17"/>
      <c r="AHL50" s="17"/>
      <c r="AHM50" s="17"/>
      <c r="AHN50" s="17"/>
      <c r="AHO50" s="17"/>
      <c r="AHP50" s="17"/>
      <c r="AHQ50" s="17"/>
      <c r="AHR50" s="17"/>
      <c r="AHS50" s="17"/>
      <c r="AHT50" s="17"/>
      <c r="AHU50" s="17"/>
      <c r="AHV50" s="17"/>
      <c r="AHW50" s="17"/>
      <c r="AHX50" s="17"/>
      <c r="AHY50" s="17"/>
      <c r="AHZ50" s="17"/>
      <c r="AIA50" s="17"/>
      <c r="AIB50" s="17"/>
      <c r="AIC50" s="17"/>
      <c r="AID50" s="17"/>
      <c r="AIE50" s="17"/>
      <c r="AIF50" s="17"/>
      <c r="AIG50" s="17"/>
      <c r="AIH50" s="17"/>
      <c r="AII50" s="17"/>
      <c r="AIJ50" s="17"/>
      <c r="AIK50" s="17"/>
      <c r="AIL50" s="17"/>
      <c r="AIM50" s="17"/>
      <c r="AIN50" s="17"/>
      <c r="AIO50" s="17"/>
      <c r="AIP50" s="17"/>
      <c r="AIQ50" s="17"/>
      <c r="AIR50" s="17"/>
      <c r="AIS50" s="17"/>
      <c r="AIT50" s="17"/>
      <c r="AIU50" s="17"/>
      <c r="AIV50" s="17"/>
      <c r="AIW50" s="17"/>
      <c r="AIX50" s="17"/>
      <c r="AIY50" s="17"/>
      <c r="AIZ50" s="17"/>
      <c r="AJA50" s="17"/>
      <c r="AJB50" s="17"/>
      <c r="AJC50" s="17"/>
      <c r="AJD50" s="17"/>
      <c r="AJE50" s="17"/>
      <c r="AJF50" s="17"/>
      <c r="AJG50" s="17"/>
      <c r="AJH50" s="17"/>
      <c r="AJI50" s="17"/>
      <c r="AJJ50" s="17"/>
      <c r="AJK50" s="17"/>
      <c r="AJL50" s="17"/>
      <c r="AJM50" s="17"/>
      <c r="AJN50" s="17"/>
      <c r="AJO50" s="17"/>
      <c r="AJP50" s="17"/>
      <c r="AJQ50" s="17"/>
      <c r="AJR50" s="17"/>
      <c r="AJS50" s="17"/>
      <c r="AJT50" s="17"/>
      <c r="AJU50" s="17"/>
      <c r="AJV50" s="17"/>
      <c r="AJW50" s="17"/>
      <c r="AJX50" s="17"/>
      <c r="AJY50" s="17"/>
      <c r="AJZ50" s="17"/>
      <c r="AKA50" s="17"/>
      <c r="AKB50" s="17"/>
      <c r="AKC50" s="17"/>
      <c r="AKD50" s="17"/>
      <c r="AKE50" s="17"/>
      <c r="AKF50" s="17"/>
      <c r="AKG50" s="17"/>
      <c r="AKH50" s="17"/>
      <c r="AKI50" s="17"/>
      <c r="AKJ50" s="17"/>
      <c r="AKK50" s="17"/>
      <c r="AKL50" s="17"/>
      <c r="AKM50" s="17"/>
      <c r="AKN50" s="17"/>
      <c r="AKO50" s="17"/>
      <c r="AKP50" s="17"/>
      <c r="AKQ50" s="17"/>
      <c r="AKR50" s="17"/>
      <c r="AKS50" s="17"/>
      <c r="AKT50" s="17"/>
      <c r="AKU50" s="17"/>
      <c r="AKV50" s="17"/>
      <c r="AKW50" s="17"/>
      <c r="AKX50" s="17"/>
      <c r="AKY50" s="17"/>
      <c r="AKZ50" s="17"/>
      <c r="ALA50" s="17"/>
      <c r="ALB50" s="17"/>
      <c r="ALC50" s="17"/>
      <c r="ALD50" s="17"/>
      <c r="ALE50" s="17"/>
      <c r="ALF50" s="17"/>
      <c r="ALG50" s="17"/>
      <c r="ALH50" s="17"/>
      <c r="ALI50" s="17"/>
      <c r="ALJ50" s="17"/>
      <c r="ALK50" s="17"/>
      <c r="ALL50" s="17"/>
      <c r="ALM50" s="17"/>
      <c r="ALN50" s="17"/>
      <c r="ALO50" s="17"/>
      <c r="ALP50" s="17"/>
      <c r="ALQ50" s="17"/>
      <c r="ALR50" s="17"/>
      <c r="ALS50" s="17"/>
      <c r="ALT50" s="17"/>
      <c r="ALU50" s="17"/>
      <c r="ALV50" s="17"/>
      <c r="ALW50" s="17"/>
      <c r="ALX50" s="17"/>
      <c r="ALY50" s="17"/>
      <c r="ALZ50" s="17"/>
      <c r="AMA50" s="17"/>
      <c r="AMB50" s="17"/>
      <c r="AMC50" s="17"/>
      <c r="AMD50" s="17"/>
      <c r="AME50" s="17"/>
      <c r="AMF50" s="17"/>
      <c r="AMG50" s="17"/>
    </row>
    <row r="51" spans="1:1021" ht="39.6">
      <c r="A51" s="18" t="s">
        <v>61</v>
      </c>
      <c r="B51" s="17">
        <f>最低賃金の推移!C51/最低賃金の推移!C$16</f>
        <v>0.93644067796610164</v>
      </c>
      <c r="C51" s="17">
        <f>最低賃金の推移!D51/最低賃金の推移!D$16</f>
        <v>0.93785310734463279</v>
      </c>
      <c r="D51" s="17">
        <f>最低賃金の推移!E51/最低賃金の推移!E$16</f>
        <v>0.93661971830985913</v>
      </c>
      <c r="E51" s="17">
        <f>最低賃金の推移!F51/最低賃金の推移!F$16</f>
        <v>0.93557422969187676</v>
      </c>
      <c r="F51" s="17">
        <f>最低賃金の推移!G51/最低賃金の推移!G$16</f>
        <v>0.93602225312934628</v>
      </c>
      <c r="G51" s="17">
        <f>最低賃金の推移!H51/最低賃金の推移!H$16</f>
        <v>0.92963464140730723</v>
      </c>
      <c r="H51" s="17">
        <f>最低賃金の推移!I51/最低賃金の推移!I$16</f>
        <v>0.9177545691906005</v>
      </c>
      <c r="I51" s="17">
        <f>最低賃金の推移!J51/最低賃金の推移!J$16</f>
        <v>0.90139064475347663</v>
      </c>
      <c r="J51" s="17">
        <f>最低賃金の推移!K51/最低賃金の推移!K$16</f>
        <v>0.88915956151035325</v>
      </c>
      <c r="K51" s="17">
        <f>最低賃金の推移!L51/最低賃金の推移!L$16</f>
        <v>0.88052568697729983</v>
      </c>
      <c r="L51" s="17">
        <f>最低賃金の推移!M51/最低賃金の推移!M$16</f>
        <v>0.88117647058823534</v>
      </c>
      <c r="M51" s="17">
        <f>最低賃金の推移!N51/最低賃金の推移!N$16</f>
        <v>0.87917146144994252</v>
      </c>
      <c r="N51" s="17">
        <f>最低賃金の推移!O51/最低賃金の推移!O$16</f>
        <v>0.8783783783783784</v>
      </c>
      <c r="O51" s="17">
        <f>最低賃金の推移!P51/最低賃金の推移!P$16</f>
        <v>0.87982359426681367</v>
      </c>
      <c r="P51" s="17">
        <f>最低賃金の推移!Q51/最低賃金の推移!Q$16</f>
        <v>0.88304721030042921</v>
      </c>
      <c r="Q51" s="17">
        <f>最低賃金の推移!R51/最低賃金の推移!R$16</f>
        <v>0.8851774530271399</v>
      </c>
      <c r="R51" s="17">
        <f>最低賃金の推移!S51/最低賃金の推移!S$16</f>
        <v>0.8873096446700508</v>
      </c>
      <c r="S51" s="17">
        <f>最低賃金の推移!T51/最低賃金の推移!T$16</f>
        <v>0.88943731490621913</v>
      </c>
      <c r="T51" s="17">
        <f>最低賃金の推移!U51/最低賃金の推移!U$16</f>
        <v>0.89042448173741362</v>
      </c>
      <c r="U51" s="17">
        <f>最低賃金の推移!V51/最低賃金の推移!V$16</f>
        <v>0.89337175792507206</v>
      </c>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c r="QD51" s="17"/>
      <c r="QE51" s="17"/>
      <c r="QF51" s="17"/>
      <c r="QG51" s="17"/>
      <c r="QH51" s="17"/>
      <c r="QI51" s="17"/>
      <c r="QJ51" s="17"/>
      <c r="QK51" s="17"/>
      <c r="QL51" s="17"/>
      <c r="QM51" s="17"/>
      <c r="QN51" s="17"/>
      <c r="QO51" s="17"/>
      <c r="QP51" s="17"/>
      <c r="QQ51" s="17"/>
      <c r="QR51" s="17"/>
      <c r="QS51" s="17"/>
      <c r="QT51" s="17"/>
      <c r="QU51" s="17"/>
      <c r="QV51" s="17"/>
      <c r="QW51" s="17"/>
      <c r="QX51" s="17"/>
      <c r="QY51" s="17"/>
      <c r="QZ51" s="17"/>
      <c r="RA51" s="17"/>
      <c r="RB51" s="17"/>
      <c r="RC51" s="17"/>
      <c r="RD51" s="17"/>
      <c r="RE51" s="17"/>
      <c r="RF51" s="17"/>
      <c r="RG51" s="17"/>
      <c r="RH51" s="17"/>
      <c r="RI51" s="17"/>
      <c r="RJ51" s="17"/>
      <c r="RK51" s="17"/>
      <c r="RL51" s="17"/>
      <c r="RM51" s="17"/>
      <c r="RN51" s="17"/>
      <c r="RO51" s="17"/>
      <c r="RP51" s="17"/>
      <c r="RQ51" s="17"/>
      <c r="RR51" s="17"/>
      <c r="RS51" s="17"/>
      <c r="RT51" s="17"/>
      <c r="RU51" s="17"/>
      <c r="RV51" s="17"/>
      <c r="RW51" s="17"/>
      <c r="RX51" s="17"/>
      <c r="RY51" s="17"/>
      <c r="RZ51" s="17"/>
      <c r="SA51" s="17"/>
      <c r="SB51" s="17"/>
      <c r="SC51" s="17"/>
      <c r="SD51" s="17"/>
      <c r="SE51" s="17"/>
      <c r="SF51" s="17"/>
      <c r="SG51" s="17"/>
      <c r="SH51" s="17"/>
      <c r="SI51" s="17"/>
      <c r="SJ51" s="17"/>
      <c r="SK51" s="17"/>
      <c r="SL51" s="17"/>
      <c r="SM51" s="17"/>
      <c r="SN51" s="17"/>
      <c r="SO51" s="17"/>
      <c r="SP51" s="17"/>
      <c r="SQ51" s="17"/>
      <c r="SR51" s="17"/>
      <c r="SS51" s="17"/>
      <c r="ST51" s="17"/>
      <c r="SU51" s="17"/>
      <c r="SV51" s="17"/>
      <c r="SW51" s="17"/>
      <c r="SX51" s="17"/>
      <c r="SY51" s="17"/>
      <c r="SZ51" s="17"/>
      <c r="TA51" s="17"/>
      <c r="TB51" s="17"/>
      <c r="TC51" s="17"/>
      <c r="TD51" s="17"/>
      <c r="TE51" s="17"/>
      <c r="TF51" s="17"/>
      <c r="TG51" s="17"/>
      <c r="TH51" s="17"/>
      <c r="TI51" s="17"/>
      <c r="TJ51" s="17"/>
      <c r="TK51" s="17"/>
      <c r="TL51" s="17"/>
      <c r="TM51" s="17"/>
      <c r="TN51" s="17"/>
      <c r="TO51" s="17"/>
      <c r="TP51" s="17"/>
      <c r="TQ51" s="17"/>
      <c r="TR51" s="17"/>
      <c r="TS51" s="17"/>
      <c r="TT51" s="17"/>
      <c r="TU51" s="17"/>
      <c r="TV51" s="17"/>
      <c r="TW51" s="17"/>
      <c r="TX51" s="17"/>
      <c r="TY51" s="17"/>
      <c r="TZ51" s="17"/>
      <c r="UA51" s="17"/>
      <c r="UB51" s="17"/>
      <c r="UC51" s="17"/>
      <c r="UD51" s="17"/>
      <c r="UE51" s="17"/>
      <c r="UF51" s="17"/>
      <c r="UG51" s="17"/>
      <c r="UH51" s="17"/>
      <c r="UI51" s="17"/>
      <c r="UJ51" s="17"/>
      <c r="UK51" s="17"/>
      <c r="UL51" s="17"/>
      <c r="UM51" s="17"/>
      <c r="UN51" s="17"/>
      <c r="UO51" s="17"/>
      <c r="UP51" s="17"/>
      <c r="UQ51" s="17"/>
      <c r="UR51" s="17"/>
      <c r="US51" s="17"/>
      <c r="UT51" s="17"/>
      <c r="UU51" s="17"/>
      <c r="UV51" s="17"/>
      <c r="UW51" s="17"/>
      <c r="UX51" s="17"/>
      <c r="UY51" s="17"/>
      <c r="UZ51" s="17"/>
      <c r="VA51" s="17"/>
      <c r="VB51" s="17"/>
      <c r="VC51" s="17"/>
      <c r="VD51" s="17"/>
      <c r="VE51" s="17"/>
      <c r="VF51" s="17"/>
      <c r="VG51" s="17"/>
      <c r="VH51" s="17"/>
      <c r="VI51" s="17"/>
      <c r="VJ51" s="17"/>
      <c r="VK51" s="17"/>
      <c r="VL51" s="17"/>
      <c r="VM51" s="17"/>
      <c r="VN51" s="17"/>
      <c r="VO51" s="17"/>
      <c r="VP51" s="17"/>
      <c r="VQ51" s="17"/>
      <c r="VR51" s="17"/>
      <c r="VS51" s="17"/>
      <c r="VT51" s="17"/>
      <c r="VU51" s="17"/>
      <c r="VV51" s="17"/>
      <c r="VW51" s="17"/>
      <c r="VX51" s="17"/>
      <c r="VY51" s="17"/>
      <c r="VZ51" s="17"/>
      <c r="WA51" s="17"/>
      <c r="WB51" s="17"/>
      <c r="WC51" s="17"/>
      <c r="WD51" s="17"/>
      <c r="WE51" s="17"/>
      <c r="WF51" s="17"/>
      <c r="WG51" s="17"/>
      <c r="WH51" s="17"/>
      <c r="WI51" s="17"/>
      <c r="WJ51" s="17"/>
      <c r="WK51" s="17"/>
      <c r="WL51" s="17"/>
      <c r="WM51" s="17"/>
      <c r="WN51" s="17"/>
      <c r="WO51" s="17"/>
      <c r="WP51" s="17"/>
      <c r="WQ51" s="17"/>
      <c r="WR51" s="17"/>
      <c r="WS51" s="17"/>
      <c r="WT51" s="17"/>
      <c r="WU51" s="17"/>
      <c r="WV51" s="17"/>
      <c r="WW51" s="17"/>
      <c r="WX51" s="17"/>
      <c r="WY51" s="17"/>
      <c r="WZ51" s="17"/>
      <c r="XA51" s="17"/>
      <c r="XB51" s="17"/>
      <c r="XC51" s="17"/>
      <c r="XD51" s="17"/>
      <c r="XE51" s="17"/>
      <c r="XF51" s="17"/>
      <c r="XG51" s="17"/>
      <c r="XH51" s="17"/>
      <c r="XI51" s="17"/>
      <c r="XJ51" s="17"/>
      <c r="XK51" s="17"/>
      <c r="XL51" s="17"/>
      <c r="XM51" s="17"/>
      <c r="XN51" s="17"/>
      <c r="XO51" s="17"/>
      <c r="XP51" s="17"/>
      <c r="XQ51" s="17"/>
      <c r="XR51" s="17"/>
      <c r="XS51" s="17"/>
      <c r="XT51" s="17"/>
      <c r="XU51" s="17"/>
      <c r="XV51" s="17"/>
      <c r="XW51" s="17"/>
      <c r="XX51" s="17"/>
      <c r="XY51" s="17"/>
      <c r="XZ51" s="17"/>
      <c r="YA51" s="17"/>
      <c r="YB51" s="17"/>
      <c r="YC51" s="17"/>
      <c r="YD51" s="17"/>
      <c r="YE51" s="17"/>
      <c r="YF51" s="17"/>
      <c r="YG51" s="17"/>
      <c r="YH51" s="17"/>
      <c r="YI51" s="17"/>
      <c r="YJ51" s="17"/>
      <c r="YK51" s="17"/>
      <c r="YL51" s="17"/>
      <c r="YM51" s="17"/>
      <c r="YN51" s="17"/>
      <c r="YO51" s="17"/>
      <c r="YP51" s="17"/>
      <c r="YQ51" s="17"/>
      <c r="YR51" s="17"/>
      <c r="YS51" s="17"/>
      <c r="YT51" s="17"/>
      <c r="YU51" s="17"/>
      <c r="YV51" s="17"/>
      <c r="YW51" s="17"/>
      <c r="YX51" s="17"/>
      <c r="YY51" s="17"/>
      <c r="YZ51" s="17"/>
      <c r="ZA51" s="17"/>
      <c r="ZB51" s="17"/>
      <c r="ZC51" s="17"/>
      <c r="ZD51" s="17"/>
      <c r="ZE51" s="17"/>
      <c r="ZF51" s="17"/>
      <c r="ZG51" s="17"/>
      <c r="ZH51" s="17"/>
      <c r="ZI51" s="17"/>
      <c r="ZJ51" s="17"/>
      <c r="ZK51" s="17"/>
      <c r="ZL51" s="17"/>
      <c r="ZM51" s="17"/>
      <c r="ZN51" s="17"/>
      <c r="ZO51" s="17"/>
      <c r="ZP51" s="17"/>
      <c r="ZQ51" s="17"/>
      <c r="ZR51" s="17"/>
      <c r="ZS51" s="17"/>
      <c r="ZT51" s="17"/>
      <c r="ZU51" s="17"/>
      <c r="ZV51" s="17"/>
      <c r="ZW51" s="17"/>
      <c r="ZX51" s="17"/>
      <c r="ZY51" s="17"/>
      <c r="ZZ51" s="17"/>
      <c r="AAA51" s="17"/>
      <c r="AAB51" s="17"/>
      <c r="AAC51" s="17"/>
      <c r="AAD51" s="17"/>
      <c r="AAE51" s="17"/>
      <c r="AAF51" s="17"/>
      <c r="AAG51" s="17"/>
      <c r="AAH51" s="17"/>
      <c r="AAI51" s="17"/>
      <c r="AAJ51" s="17"/>
      <c r="AAK51" s="17"/>
      <c r="AAL51" s="17"/>
      <c r="AAM51" s="17"/>
      <c r="AAN51" s="17"/>
      <c r="AAO51" s="17"/>
      <c r="AAP51" s="17"/>
      <c r="AAQ51" s="17"/>
      <c r="AAR51" s="17"/>
      <c r="AAS51" s="17"/>
      <c r="AAT51" s="17"/>
      <c r="AAU51" s="17"/>
      <c r="AAV51" s="17"/>
      <c r="AAW51" s="17"/>
      <c r="AAX51" s="17"/>
      <c r="AAY51" s="17"/>
      <c r="AAZ51" s="17"/>
      <c r="ABA51" s="17"/>
      <c r="ABB51" s="17"/>
      <c r="ABC51" s="17"/>
      <c r="ABD51" s="17"/>
      <c r="ABE51" s="17"/>
      <c r="ABF51" s="17"/>
      <c r="ABG51" s="17"/>
      <c r="ABH51" s="17"/>
      <c r="ABI51" s="17"/>
      <c r="ABJ51" s="17"/>
      <c r="ABK51" s="17"/>
      <c r="ABL51" s="17"/>
      <c r="ABM51" s="17"/>
      <c r="ABN51" s="17"/>
      <c r="ABO51" s="17"/>
      <c r="ABP51" s="17"/>
      <c r="ABQ51" s="17"/>
      <c r="ABR51" s="17"/>
      <c r="ABS51" s="17"/>
      <c r="ABT51" s="17"/>
      <c r="ABU51" s="17"/>
      <c r="ABV51" s="17"/>
      <c r="ABW51" s="17"/>
      <c r="ABX51" s="17"/>
      <c r="ABY51" s="17"/>
      <c r="ABZ51" s="17"/>
      <c r="ACA51" s="17"/>
      <c r="ACB51" s="17"/>
      <c r="ACC51" s="17"/>
      <c r="ACD51" s="17"/>
      <c r="ACE51" s="17"/>
      <c r="ACF51" s="17"/>
      <c r="ACG51" s="17"/>
      <c r="ACH51" s="17"/>
      <c r="ACI51" s="17"/>
      <c r="ACJ51" s="17"/>
      <c r="ACK51" s="17"/>
      <c r="ACL51" s="17"/>
      <c r="ACM51" s="17"/>
      <c r="ACN51" s="17"/>
      <c r="ACO51" s="17"/>
      <c r="ACP51" s="17"/>
      <c r="ACQ51" s="17"/>
      <c r="ACR51" s="17"/>
      <c r="ACS51" s="17"/>
      <c r="ACT51" s="17"/>
      <c r="ACU51" s="17"/>
      <c r="ACV51" s="17"/>
      <c r="ACW51" s="17"/>
      <c r="ACX51" s="17"/>
      <c r="ACY51" s="17"/>
      <c r="ACZ51" s="17"/>
      <c r="ADA51" s="17"/>
      <c r="ADB51" s="17"/>
      <c r="ADC51" s="17"/>
      <c r="ADD51" s="17"/>
      <c r="ADE51" s="17"/>
      <c r="ADF51" s="17"/>
      <c r="ADG51" s="17"/>
      <c r="ADH51" s="17"/>
      <c r="ADI51" s="17"/>
      <c r="ADJ51" s="17"/>
      <c r="ADK51" s="17"/>
      <c r="ADL51" s="17"/>
      <c r="ADM51" s="17"/>
      <c r="ADN51" s="17"/>
      <c r="ADO51" s="17"/>
      <c r="ADP51" s="17"/>
      <c r="ADQ51" s="17"/>
      <c r="ADR51" s="17"/>
      <c r="ADS51" s="17"/>
      <c r="ADT51" s="17"/>
      <c r="ADU51" s="17"/>
      <c r="ADV51" s="17"/>
      <c r="ADW51" s="17"/>
      <c r="ADX51" s="17"/>
      <c r="ADY51" s="17"/>
      <c r="ADZ51" s="17"/>
      <c r="AEA51" s="17"/>
      <c r="AEB51" s="17"/>
      <c r="AEC51" s="17"/>
      <c r="AED51" s="17"/>
      <c r="AEE51" s="17"/>
      <c r="AEF51" s="17"/>
      <c r="AEG51" s="17"/>
      <c r="AEH51" s="17"/>
      <c r="AEI51" s="17"/>
      <c r="AEJ51" s="17"/>
      <c r="AEK51" s="17"/>
      <c r="AEL51" s="17"/>
      <c r="AEM51" s="17"/>
      <c r="AEN51" s="17"/>
      <c r="AEO51" s="17"/>
      <c r="AEP51" s="17"/>
      <c r="AEQ51" s="17"/>
      <c r="AER51" s="17"/>
      <c r="AES51" s="17"/>
      <c r="AET51" s="17"/>
      <c r="AEU51" s="17"/>
      <c r="AEV51" s="17"/>
      <c r="AEW51" s="17"/>
      <c r="AEX51" s="17"/>
      <c r="AEY51" s="17"/>
      <c r="AEZ51" s="17"/>
      <c r="AFA51" s="17"/>
      <c r="AFB51" s="17"/>
      <c r="AFC51" s="17"/>
      <c r="AFD51" s="17"/>
      <c r="AFE51" s="17"/>
      <c r="AFF51" s="17"/>
      <c r="AFG51" s="17"/>
      <c r="AFH51" s="17"/>
      <c r="AFI51" s="17"/>
      <c r="AFJ51" s="17"/>
      <c r="AFK51" s="17"/>
      <c r="AFL51" s="17"/>
      <c r="AFM51" s="17"/>
      <c r="AFN51" s="17"/>
      <c r="AFO51" s="17"/>
      <c r="AFP51" s="17"/>
      <c r="AFQ51" s="17"/>
      <c r="AFR51" s="17"/>
      <c r="AFS51" s="17"/>
      <c r="AFT51" s="17"/>
      <c r="AFU51" s="17"/>
      <c r="AFV51" s="17"/>
      <c r="AFW51" s="17"/>
      <c r="AFX51" s="17"/>
      <c r="AFY51" s="17"/>
      <c r="AFZ51" s="17"/>
      <c r="AGA51" s="17"/>
      <c r="AGB51" s="17"/>
      <c r="AGC51" s="17"/>
      <c r="AGD51" s="17"/>
      <c r="AGE51" s="17"/>
      <c r="AGF51" s="17"/>
      <c r="AGG51" s="17"/>
      <c r="AGH51" s="17"/>
      <c r="AGI51" s="17"/>
      <c r="AGJ51" s="17"/>
      <c r="AGK51" s="17"/>
      <c r="AGL51" s="17"/>
      <c r="AGM51" s="17"/>
      <c r="AGN51" s="17"/>
      <c r="AGO51" s="17"/>
      <c r="AGP51" s="17"/>
      <c r="AGQ51" s="17"/>
      <c r="AGR51" s="17"/>
      <c r="AGS51" s="17"/>
      <c r="AGT51" s="17"/>
      <c r="AGU51" s="17"/>
      <c r="AGV51" s="17"/>
      <c r="AGW51" s="17"/>
      <c r="AGX51" s="17"/>
      <c r="AGY51" s="17"/>
      <c r="AGZ51" s="17"/>
      <c r="AHA51" s="17"/>
      <c r="AHB51" s="17"/>
      <c r="AHC51" s="17"/>
      <c r="AHD51" s="17"/>
      <c r="AHE51" s="17"/>
      <c r="AHF51" s="17"/>
      <c r="AHG51" s="17"/>
      <c r="AHH51" s="17"/>
      <c r="AHI51" s="17"/>
      <c r="AHJ51" s="17"/>
      <c r="AHK51" s="17"/>
      <c r="AHL51" s="17"/>
      <c r="AHM51" s="17"/>
      <c r="AHN51" s="17"/>
      <c r="AHO51" s="17"/>
      <c r="AHP51" s="17"/>
      <c r="AHQ51" s="17"/>
      <c r="AHR51" s="17"/>
      <c r="AHS51" s="17"/>
      <c r="AHT51" s="17"/>
      <c r="AHU51" s="17"/>
      <c r="AHV51" s="17"/>
      <c r="AHW51" s="17"/>
      <c r="AHX51" s="17"/>
      <c r="AHY51" s="17"/>
      <c r="AHZ51" s="17"/>
      <c r="AIA51" s="17"/>
      <c r="AIB51" s="17"/>
      <c r="AIC51" s="17"/>
      <c r="AID51" s="17"/>
      <c r="AIE51" s="17"/>
      <c r="AIF51" s="17"/>
      <c r="AIG51" s="17"/>
      <c r="AIH51" s="17"/>
      <c r="AII51" s="17"/>
      <c r="AIJ51" s="17"/>
      <c r="AIK51" s="17"/>
      <c r="AIL51" s="17"/>
      <c r="AIM51" s="17"/>
      <c r="AIN51" s="17"/>
      <c r="AIO51" s="17"/>
      <c r="AIP51" s="17"/>
      <c r="AIQ51" s="17"/>
      <c r="AIR51" s="17"/>
      <c r="AIS51" s="17"/>
      <c r="AIT51" s="17"/>
      <c r="AIU51" s="17"/>
      <c r="AIV51" s="17"/>
      <c r="AIW51" s="17"/>
      <c r="AIX51" s="17"/>
      <c r="AIY51" s="17"/>
      <c r="AIZ51" s="17"/>
      <c r="AJA51" s="17"/>
      <c r="AJB51" s="17"/>
      <c r="AJC51" s="17"/>
      <c r="AJD51" s="17"/>
      <c r="AJE51" s="17"/>
      <c r="AJF51" s="17"/>
      <c r="AJG51" s="17"/>
      <c r="AJH51" s="17"/>
      <c r="AJI51" s="17"/>
      <c r="AJJ51" s="17"/>
      <c r="AJK51" s="17"/>
      <c r="AJL51" s="17"/>
      <c r="AJM51" s="17"/>
      <c r="AJN51" s="17"/>
      <c r="AJO51" s="17"/>
      <c r="AJP51" s="17"/>
      <c r="AJQ51" s="17"/>
      <c r="AJR51" s="17"/>
      <c r="AJS51" s="17"/>
      <c r="AJT51" s="17"/>
      <c r="AJU51" s="17"/>
      <c r="AJV51" s="17"/>
      <c r="AJW51" s="17"/>
      <c r="AJX51" s="17"/>
      <c r="AJY51" s="17"/>
      <c r="AJZ51" s="17"/>
      <c r="AKA51" s="17"/>
      <c r="AKB51" s="17"/>
      <c r="AKC51" s="17"/>
      <c r="AKD51" s="17"/>
      <c r="AKE51" s="17"/>
      <c r="AKF51" s="17"/>
      <c r="AKG51" s="17"/>
      <c r="AKH51" s="17"/>
      <c r="AKI51" s="17"/>
      <c r="AKJ51" s="17"/>
      <c r="AKK51" s="17"/>
      <c r="AKL51" s="17"/>
      <c r="AKM51" s="17"/>
      <c r="AKN51" s="17"/>
      <c r="AKO51" s="17"/>
      <c r="AKP51" s="17"/>
      <c r="AKQ51" s="17"/>
      <c r="AKR51" s="17"/>
      <c r="AKS51" s="17"/>
      <c r="AKT51" s="17"/>
      <c r="AKU51" s="17"/>
      <c r="AKV51" s="17"/>
      <c r="AKW51" s="17"/>
      <c r="AKX51" s="17"/>
      <c r="AKY51" s="17"/>
      <c r="AKZ51" s="17"/>
      <c r="ALA51" s="17"/>
      <c r="ALB51" s="17"/>
      <c r="ALC51" s="17"/>
      <c r="ALD51" s="17"/>
      <c r="ALE51" s="17"/>
      <c r="ALF51" s="17"/>
      <c r="ALG51" s="17"/>
      <c r="ALH51" s="17"/>
      <c r="ALI51" s="17"/>
      <c r="ALJ51" s="17"/>
      <c r="ALK51" s="17"/>
      <c r="ALL51" s="17"/>
      <c r="ALM51" s="17"/>
      <c r="ALN51" s="17"/>
      <c r="ALO51" s="17"/>
      <c r="ALP51" s="17"/>
      <c r="ALQ51" s="17"/>
      <c r="ALR51" s="17"/>
      <c r="ALS51" s="17"/>
      <c r="ALT51" s="17"/>
      <c r="ALU51" s="17"/>
      <c r="ALV51" s="17"/>
      <c r="ALW51" s="17"/>
      <c r="ALX51" s="17"/>
      <c r="ALY51" s="17"/>
      <c r="ALZ51" s="17"/>
      <c r="AMA51" s="17"/>
      <c r="AMB51" s="17"/>
      <c r="AMC51" s="17"/>
      <c r="AMD51" s="17"/>
      <c r="AME51" s="17"/>
      <c r="AMF51" s="17"/>
      <c r="AMG51" s="17"/>
    </row>
    <row r="52" spans="1:1021">
      <c r="A52" s="5"/>
    </row>
    <row r="53" spans="1:1021">
      <c r="A53" s="5"/>
    </row>
    <row r="54" spans="1:1021">
      <c r="A54" s="5"/>
    </row>
    <row r="55" spans="1:1021">
      <c r="A55" s="5"/>
    </row>
    <row r="56" spans="1:1021">
      <c r="A56" s="5"/>
    </row>
    <row r="57" spans="1:1021">
      <c r="A57" s="5"/>
    </row>
    <row r="58" spans="1:1021">
      <c r="A58" s="5"/>
    </row>
  </sheetData>
  <phoneticPr fontId="4"/>
  <conditionalFormatting sqref="B4:U51">
    <cfRule type="cellIs" dxfId="29" priority="95" stopIfTrue="1" operator="greaterThan">
      <formula>0.95</formula>
    </cfRule>
  </conditionalFormatting>
  <conditionalFormatting sqref="B4:U51">
    <cfRule type="cellIs" dxfId="28" priority="99" stopIfTrue="1" operator="between">
      <formula>0.75</formula>
      <formula>0.8</formula>
    </cfRule>
  </conditionalFormatting>
  <conditionalFormatting sqref="B4:U51">
    <cfRule type="cellIs" dxfId="27" priority="98" stopIfTrue="1" operator="between">
      <formula>0.8</formula>
      <formula>0.85</formula>
    </cfRule>
  </conditionalFormatting>
  <conditionalFormatting sqref="B4:U51">
    <cfRule type="cellIs" dxfId="26" priority="97" stopIfTrue="1" operator="between">
      <formula>0.85</formula>
      <formula>0.9</formula>
    </cfRule>
  </conditionalFormatting>
  <conditionalFormatting sqref="B4:U51">
    <cfRule type="cellIs" dxfId="25" priority="96" stopIfTrue="1" operator="between">
      <formula>0.9</formula>
      <formula>0.95</formula>
    </cfRule>
  </conditionalFormatting>
  <pageMargins left="0" right="0" top="0.39370078740157477" bottom="0.39370078740157477" header="0" footer="0"/>
  <headerFooter>
    <oddHeader>&amp;C&amp;A</oddHeader>
    <oddFooter>&amp;Cページ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8"/>
  <sheetViews>
    <sheetView workbookViewId="0">
      <selection activeCell="A4" sqref="A4"/>
    </sheetView>
  </sheetViews>
  <sheetFormatPr defaultRowHeight="13.8"/>
  <cols>
    <col min="1" max="1" width="7.296875" style="3" customWidth="1"/>
    <col min="2" max="6" width="10.69921875" customWidth="1"/>
    <col min="7" max="7" width="7.296875" style="3" customWidth="1"/>
    <col min="8" max="12" width="10.69921875" customWidth="1"/>
    <col min="13" max="13" width="7.296875" style="3" customWidth="1"/>
    <col min="14" max="18" width="10.69921875" customWidth="1"/>
    <col min="19" max="19" width="7.296875" style="3" customWidth="1"/>
    <col min="20" max="22" width="10.69921875" customWidth="1"/>
  </cols>
  <sheetData>
    <row r="1" spans="1:24">
      <c r="A1" s="4"/>
      <c r="G1" s="4"/>
      <c r="M1" s="4"/>
      <c r="S1" s="4"/>
    </row>
    <row r="2" spans="1:24">
      <c r="A2" s="4"/>
      <c r="G2" s="4"/>
      <c r="M2" s="4"/>
      <c r="S2" s="4"/>
    </row>
    <row r="3" spans="1:24">
      <c r="A3" s="5"/>
      <c r="B3" s="7">
        <v>2002</v>
      </c>
      <c r="C3" s="7">
        <v>2003</v>
      </c>
      <c r="D3" s="7">
        <v>2004</v>
      </c>
      <c r="E3" s="7">
        <v>2005</v>
      </c>
      <c r="F3" s="7">
        <v>2006</v>
      </c>
      <c r="G3" s="5"/>
      <c r="H3" s="7">
        <v>2007</v>
      </c>
      <c r="I3" s="7">
        <v>2008</v>
      </c>
      <c r="J3" s="7">
        <v>2009</v>
      </c>
      <c r="K3" s="7">
        <v>2010</v>
      </c>
      <c r="L3" s="7">
        <v>2011</v>
      </c>
      <c r="M3" s="5"/>
      <c r="N3" s="7">
        <v>2012</v>
      </c>
      <c r="O3" s="7">
        <v>2013</v>
      </c>
      <c r="P3" s="7">
        <v>2014</v>
      </c>
      <c r="Q3" s="7">
        <v>2015</v>
      </c>
      <c r="R3" s="7">
        <v>2016</v>
      </c>
      <c r="S3" s="5"/>
      <c r="T3" s="7">
        <v>2017</v>
      </c>
      <c r="U3" s="7">
        <v>2018</v>
      </c>
      <c r="V3" s="7">
        <v>2019</v>
      </c>
      <c r="W3" s="7">
        <v>2020</v>
      </c>
      <c r="X3" s="7">
        <v>2021</v>
      </c>
    </row>
    <row r="4" spans="1:24">
      <c r="A4" s="16" t="s">
        <v>14</v>
      </c>
      <c r="B4" s="17">
        <f>'最低賃金の格差（÷東京）'!B4/MIN('最低賃金の格差（÷東京）'!B$4:B$51)</f>
        <v>1.054635761589404</v>
      </c>
      <c r="C4" s="17">
        <f>'最低賃金の格差（÷東京）'!C4/MIN('最低賃金の格差（÷東京）'!C$4:C$51)</f>
        <v>1.052892561983471</v>
      </c>
      <c r="D4" s="17">
        <f>'最低賃金の格差（÷東京）'!D4/MIN('最低賃金の格差（÷東京）'!D$4:D$51)</f>
        <v>1.0528052805280528</v>
      </c>
      <c r="E4" s="17">
        <f>'最低賃金の格差（÷東京）'!E4/MIN('最低賃金の格差（÷東京）'!E$4:E$51)</f>
        <v>1.0542763157894737</v>
      </c>
      <c r="F4" s="17">
        <f>'最低賃金の格差（÷東京）'!F4/MIN('最低賃金の格差（÷東京）'!F$4:F$51)</f>
        <v>1.0557377049180328</v>
      </c>
      <c r="G4" s="16" t="s">
        <v>14</v>
      </c>
      <c r="H4" s="17">
        <f>'最低賃金の格差（÷東京）'!G4/MIN('最低賃金の格差（÷東京）'!G$4:G$51)</f>
        <v>1.058252427184466</v>
      </c>
      <c r="I4" s="17">
        <f>'最低賃金の格差（÷東京）'!H4/MIN('最低賃金の格差（÷東京）'!H$4:H$51)</f>
        <v>1.0637958532695373</v>
      </c>
      <c r="J4" s="17">
        <f>'最低賃金の格差（÷東京）'!I4/MIN('最低賃金の格差（÷東京）'!I$4:I$51)</f>
        <v>1.0779014308426074</v>
      </c>
      <c r="K4" s="17">
        <f>'最低賃金の格差（÷東京）'!J4/MIN('最低賃金の格差（÷東京）'!J$4:J$51)</f>
        <v>1.0763239875389408</v>
      </c>
      <c r="L4" s="17">
        <f>'最低賃金の格差（÷東京）'!K4/MIN('最低賃金の格差（÷東京）'!K$4:K$51)</f>
        <v>1.0930232558139534</v>
      </c>
      <c r="M4" s="16" t="s">
        <v>14</v>
      </c>
      <c r="N4" s="17">
        <f>'最低賃金の格差（÷東京）'!L4/MIN('最低賃金の格差（÷東京）'!L$4:L$51)</f>
        <v>1.102760736196319</v>
      </c>
      <c r="O4" s="17">
        <f>'最低賃金の格差（÷東京）'!M4/MIN('最低賃金の格差（÷東京）'!M$4:M$51)</f>
        <v>1.1054216867469879</v>
      </c>
      <c r="P4" s="17">
        <f>'最低賃金の格差（÷東京）'!N4/MIN('最低賃金の格差（÷東京）'!N$4:N$51)</f>
        <v>1.1048744460856719</v>
      </c>
      <c r="Q4" s="17">
        <f>'最低賃金の格差（÷東京）'!O4/MIN('最低賃金の格差（÷東京）'!O$4:O$51)</f>
        <v>1.1024531024531026</v>
      </c>
      <c r="R4" s="17">
        <f>'最低賃金の格差（÷東京）'!P4/MIN('最低賃金の格差（÷東京）'!P$4:P$51)</f>
        <v>1.1008403361344539</v>
      </c>
      <c r="S4" s="16" t="s">
        <v>14</v>
      </c>
      <c r="T4" s="17">
        <f>'最低賃金の格差（÷東京）'!Q4/MIN('最低賃金の格差（÷東京）'!Q$4:Q$51)</f>
        <v>1.0990502035278156</v>
      </c>
      <c r="U4" s="17">
        <f>'最低賃金の格差（÷東京）'!R4/MIN('最低賃金の格差（÷東京）'!R$4:R$51)</f>
        <v>1.0972404730617606</v>
      </c>
      <c r="V4" s="17">
        <f>'最低賃金の格差（÷東京）'!S4/MIN('最低賃金の格差（÷東京）'!S$4:S$51)</f>
        <v>1.089873417721519</v>
      </c>
      <c r="W4" s="17">
        <f>'最低賃金の格差（÷東京）'!T4/MIN('最低賃金の格差（÷東京）'!T$4:T$51)</f>
        <v>1.0871212121212122</v>
      </c>
      <c r="X4" s="17">
        <f>'最低賃金の格差（÷東京）'!U4/MIN('最低賃金の格差（÷東京）'!U$4:U$51)</f>
        <v>1.0841463414634147</v>
      </c>
    </row>
    <row r="5" spans="1:24">
      <c r="A5" s="16" t="s">
        <v>15</v>
      </c>
      <c r="B5" s="17">
        <f>'最低賃金の格差（÷東京）'!B5/MIN('最低賃金の格差（÷東京）'!B$4:B$51)</f>
        <v>1.0016556291390728</v>
      </c>
      <c r="C5" s="17">
        <f>'最低賃金の格差（÷東京）'!C5/MIN('最低賃金の格差（÷東京）'!C$4:C$51)</f>
        <v>1</v>
      </c>
      <c r="D5" s="17">
        <f>'最低賃金の格差（÷東京）'!D5/MIN('最低賃金の格差（÷東京）'!D$4:D$51)</f>
        <v>1</v>
      </c>
      <c r="E5" s="17">
        <f>'最低賃金の格差（÷東京）'!E5/MIN('最低賃金の格差（÷東京）'!E$4:E$51)</f>
        <v>1</v>
      </c>
      <c r="F5" s="17">
        <f>'最低賃金の格差（÷東京）'!F5/MIN('最低賃金の格差（÷東京）'!F$4:F$51)</f>
        <v>1</v>
      </c>
      <c r="G5" s="16" t="s">
        <v>15</v>
      </c>
      <c r="H5" s="17">
        <f>'最低賃金の格差（÷東京）'!G5/MIN('最低賃金の格差（÷東京）'!G$4:G$51)</f>
        <v>1.0016181229773462</v>
      </c>
      <c r="I5" s="17">
        <f>'最低賃金の格差（÷東京）'!H5/MIN('最低賃金の格差（÷東京）'!H$4:H$51)</f>
        <v>1.0047846889952152</v>
      </c>
      <c r="J5" s="17">
        <f>'最低賃金の格差（÷東京）'!I5/MIN('最低賃金の格差（÷東京）'!I$4:I$51)</f>
        <v>1.0063593004769475</v>
      </c>
      <c r="K5" s="17">
        <f>'最低賃金の格差（÷東京）'!J5/MIN('最低賃金の格差（÷東京）'!J$4:J$51)</f>
        <v>1.0046728971962617</v>
      </c>
      <c r="L5" s="17">
        <f>'最低賃金の格差（÷東京）'!K5/MIN('最低賃金の格差（÷東京）'!K$4:K$51)</f>
        <v>1.0031007751937986</v>
      </c>
      <c r="M5" s="16" t="s">
        <v>15</v>
      </c>
      <c r="N5" s="17">
        <f>'最低賃金の格差（÷東京）'!L5/MIN('最低賃金の格差（÷東京）'!L$4:L$51)</f>
        <v>1.0030674846625767</v>
      </c>
      <c r="O5" s="17">
        <f>'最低賃金の格差（÷東京）'!M5/MIN('最低賃金の格差（÷東京）'!M$4:M$51)</f>
        <v>1.0015060240963856</v>
      </c>
      <c r="P5" s="17">
        <f>'最低賃金の格差（÷東京）'!N5/MIN('最低賃金の格差（÷東京）'!N$4:N$51)</f>
        <v>1.0029542097488922</v>
      </c>
      <c r="Q5" s="17">
        <f>'最低賃金の格差（÷東京）'!O5/MIN('最低賃金の格差（÷東京）'!O$4:O$51)</f>
        <v>1.0028860028860029</v>
      </c>
      <c r="R5" s="17">
        <f>'最低賃金の格差（÷東京）'!P5/MIN('最低賃金の格差（÷東京）'!P$4:P$51)</f>
        <v>1.0028011204481793</v>
      </c>
      <c r="S5" s="16" t="s">
        <v>15</v>
      </c>
      <c r="T5" s="17">
        <f>'最低賃金の格差（÷東京）'!Q5/MIN('最低賃金の格差（÷東京）'!Q$4:Q$51)</f>
        <v>1.0013568521031206</v>
      </c>
      <c r="U5" s="17">
        <f>'最低賃金の格差（÷東京）'!R5/MIN('最低賃金の格差（÷東京）'!R$4:R$51)</f>
        <v>1.0013140604467805</v>
      </c>
      <c r="V5" s="17">
        <f>'最低賃金の格差（÷東京）'!S5/MIN('最低賃金の格差（÷東京）'!S$4:S$51)</f>
        <v>1</v>
      </c>
      <c r="W5" s="17">
        <f>'最低賃金の格差（÷東京）'!T5/MIN('最低賃金の格差（÷東京）'!T$4:T$51)</f>
        <v>1.0012626262626263</v>
      </c>
      <c r="X5" s="17">
        <f>'最低賃金の格差（÷東京）'!U5/MIN('最低賃金の格差（÷東京）'!U$4:U$51)</f>
        <v>1.0024390243902439</v>
      </c>
    </row>
    <row r="6" spans="1:24">
      <c r="A6" s="16" t="s">
        <v>16</v>
      </c>
      <c r="B6" s="17">
        <f>'最低賃金の格差（÷東京）'!B6/MIN('最低賃金の格差（÷東京）'!B$4:B$51)</f>
        <v>1.0016556291390728</v>
      </c>
      <c r="C6" s="17">
        <f>'最低賃金の格差（÷東京）'!C6/MIN('最低賃金の格差（÷東京）'!C$4:C$51)</f>
        <v>1</v>
      </c>
      <c r="D6" s="17">
        <f>'最低賃金の格差（÷東京）'!D6/MIN('最低賃金の格差（÷東京）'!D$4:D$51)</f>
        <v>1</v>
      </c>
      <c r="E6" s="17">
        <f>'最低賃金の格差（÷東京）'!E6/MIN('最低賃金の格差（÷東京）'!E$4:E$51)</f>
        <v>1</v>
      </c>
      <c r="F6" s="17">
        <f>'最低賃金の格差（÷東京）'!F6/MIN('最低賃金の格差（÷東京）'!F$4:F$51)</f>
        <v>1</v>
      </c>
      <c r="G6" s="16" t="s">
        <v>16</v>
      </c>
      <c r="H6" s="17">
        <f>'最低賃金の格差（÷東京）'!G6/MIN('最低賃金の格差（÷東京）'!G$4:G$51)</f>
        <v>1.0016181229773462</v>
      </c>
      <c r="I6" s="17">
        <f>'最低賃金の格差（÷東京）'!H6/MIN('最低賃金の格差（÷東京）'!H$4:H$51)</f>
        <v>1.0015948963317385</v>
      </c>
      <c r="J6" s="17">
        <f>'最低賃金の格差（÷東京）'!I6/MIN('最低賃金の格差（÷東京）'!I$4:I$51)</f>
        <v>1.0031796502384738</v>
      </c>
      <c r="K6" s="17">
        <f>'最低賃金の格差（÷東京）'!J6/MIN('最低賃金の格差（÷東京）'!J$4:J$51)</f>
        <v>1.0031152647975077</v>
      </c>
      <c r="L6" s="17">
        <f>'最低賃金の格差（÷東京）'!K6/MIN('最低賃金の格差（÷東京）'!K$4:K$51)</f>
        <v>1</v>
      </c>
      <c r="M6" s="16" t="s">
        <v>16</v>
      </c>
      <c r="N6" s="17">
        <f>'最低賃金の格差（÷東京）'!L6/MIN('最低賃金の格差（÷東京）'!L$4:L$51)</f>
        <v>1.0015337423312882</v>
      </c>
      <c r="O6" s="17">
        <f>'最低賃金の格差（÷東京）'!M6/MIN('最低賃金の格差（÷東京）'!M$4:M$51)</f>
        <v>1.0015060240963856</v>
      </c>
      <c r="P6" s="17">
        <f>'最低賃金の格差（÷東京）'!N6/MIN('最低賃金の格差（÷東京）'!N$4:N$51)</f>
        <v>1.001477104874446</v>
      </c>
      <c r="Q6" s="17">
        <f>'最低賃金の格差（÷東京）'!O6/MIN('最低賃金の格差（÷東京）'!O$4:O$51)</f>
        <v>1.0028860028860029</v>
      </c>
      <c r="R6" s="17">
        <f>'最低賃金の格差（÷東京）'!P6/MIN('最低賃金の格差（÷東京）'!P$4:P$51)</f>
        <v>1.0028011204481793</v>
      </c>
      <c r="S6" s="16" t="s">
        <v>16</v>
      </c>
      <c r="T6" s="17">
        <f>'最低賃金の格差（÷東京）'!Q6/MIN('最低賃金の格差（÷東京）'!Q$4:Q$51)</f>
        <v>1.0013568521031206</v>
      </c>
      <c r="U6" s="17">
        <f>'最低賃金の格差（÷東京）'!R6/MIN('最低賃金の格差（÷東京）'!R$4:R$51)</f>
        <v>1.0013140604467805</v>
      </c>
      <c r="V6" s="17">
        <f>'最低賃金の格差（÷東京）'!S6/MIN('最低賃金の格差（÷東京）'!S$4:S$51)</f>
        <v>1</v>
      </c>
      <c r="W6" s="17">
        <f>'最低賃金の格差（÷東京）'!T6/MIN('最低賃金の格差（÷東京）'!T$4:T$51)</f>
        <v>1.0012626262626263</v>
      </c>
      <c r="X6" s="17">
        <f>'最低賃金の格差（÷東京）'!U6/MIN('最低賃金の格差（÷東京）'!U$4:U$51)</f>
        <v>1.001219512195122</v>
      </c>
    </row>
    <row r="7" spans="1:24">
      <c r="A7" s="16" t="s">
        <v>17</v>
      </c>
      <c r="B7" s="17">
        <f>'最低賃金の格差（÷東京）'!B7/MIN('最低賃金の格差（÷東京）'!B$4:B$51)</f>
        <v>1.0215231788079471</v>
      </c>
      <c r="C7" s="17">
        <f>'最低賃金の格差（÷東京）'!C7/MIN('最低賃金の格差（÷東京）'!C$4:C$51)</f>
        <v>1.0198347107438017</v>
      </c>
      <c r="D7" s="17">
        <f>'最低賃金の格差（÷東京）'!D7/MIN('最低賃金の格差（÷東京）'!D$4:D$51)</f>
        <v>1.0198019801980198</v>
      </c>
      <c r="E7" s="17">
        <f>'最低賃金の格差（÷東京）'!E7/MIN('最低賃金の格差（÷東京）'!E$4:E$51)</f>
        <v>1.024671052631579</v>
      </c>
      <c r="F7" s="17">
        <f>'最低賃金の格差（÷東京）'!F7/MIN('最低賃金の格差（÷東京）'!F$4:F$51)</f>
        <v>1.0295081967213116</v>
      </c>
      <c r="G7" s="16" t="s">
        <v>17</v>
      </c>
      <c r="H7" s="17">
        <f>'最低賃金の格差（÷東京）'!G7/MIN('最低賃金の格差（÷東京）'!G$4:G$51)</f>
        <v>1.0339805825242718</v>
      </c>
      <c r="I7" s="17">
        <f>'最低賃金の格差（÷東京）'!H7/MIN('最低賃金の格差（÷東京）'!H$4:H$51)</f>
        <v>1.0414673046251992</v>
      </c>
      <c r="J7" s="17">
        <f>'最低賃金の格差（÷東京）'!I7/MIN('最低賃金の格差（÷東京）'!I$4:I$51)</f>
        <v>1.0524642289348172</v>
      </c>
      <c r="K7" s="17">
        <f>'最低賃金の格差（÷東京）'!J7/MIN('最低賃金の格差（÷東京）'!J$4:J$51)</f>
        <v>1.0498442367601246</v>
      </c>
      <c r="L7" s="17">
        <f>'最低賃金の格差（÷東京）'!K7/MIN('最低賃金の格差（÷東京）'!K$4:K$51)</f>
        <v>1.0465116279069768</v>
      </c>
      <c r="M7" s="16" t="s">
        <v>17</v>
      </c>
      <c r="N7" s="17">
        <f>'最低賃金の格差（÷東京）'!L7/MIN('最低賃金の格差（÷東京）'!L$4:L$51)</f>
        <v>1.0506134969325154</v>
      </c>
      <c r="O7" s="17">
        <f>'最低賃金の格差（÷東京）'!M7/MIN('最低賃金の格差（÷東京）'!M$4:M$51)</f>
        <v>1.0481927710843373</v>
      </c>
      <c r="P7" s="17">
        <f>'最低賃金の格差（÷東京）'!N7/MIN('最低賃金の格差（÷東京）'!N$4:N$51)</f>
        <v>1.0487444608567209</v>
      </c>
      <c r="Q7" s="17">
        <f>'最低賃金の格差（÷東京）'!O7/MIN('最低賃金の格差（÷東京）'!O$4:O$51)</f>
        <v>1.0476190476190477</v>
      </c>
      <c r="R7" s="17">
        <f>'最低賃金の格差（÷東京）'!P7/MIN('最低賃金の格差（÷東京）'!P$4:P$51)</f>
        <v>1.0476190476190477</v>
      </c>
      <c r="S7" s="16" t="s">
        <v>17</v>
      </c>
      <c r="T7" s="17">
        <f>'最低賃金の格差（÷東京）'!Q7/MIN('最低賃金の格差（÷東京）'!Q$4:Q$51)</f>
        <v>1.0474898236092267</v>
      </c>
      <c r="U7" s="17">
        <f>'最低賃金の格差（÷東京）'!R7/MIN('最低賃金の格差（÷東京）'!R$4:R$51)</f>
        <v>1.0486202365308803</v>
      </c>
      <c r="V7" s="17">
        <f>'最低賃金の格差（÷東京）'!S7/MIN('最低賃金の格差（÷東京）'!S$4:S$51)</f>
        <v>1.0430379746835443</v>
      </c>
      <c r="W7" s="17">
        <f>'最低賃金の格差（÷東京）'!T7/MIN('最低賃金の格差（÷東京）'!T$4:T$51)</f>
        <v>1.0416666666666667</v>
      </c>
      <c r="X7" s="17">
        <f>'最低賃金の格差（÷東京）'!U7/MIN('最低賃金の格差（÷東京）'!U$4:U$51)</f>
        <v>1.0402439024390244</v>
      </c>
    </row>
    <row r="8" spans="1:24">
      <c r="A8" s="16" t="s">
        <v>18</v>
      </c>
      <c r="B8" s="17">
        <f>'最低賃金の格差（÷東京）'!B8/MIN('最低賃金の格差（÷東京）'!B$4:B$51)</f>
        <v>1.0016556291390728</v>
      </c>
      <c r="C8" s="17">
        <f>'最低賃金の格差（÷東京）'!C8/MIN('最低賃金の格差（÷東京）'!C$4:C$51)</f>
        <v>1</v>
      </c>
      <c r="D8" s="17">
        <f>'最低賃金の格差（÷東京）'!D8/MIN('最低賃金の格差（÷東京）'!D$4:D$51)</f>
        <v>1</v>
      </c>
      <c r="E8" s="17">
        <f>'最低賃金の格差（÷東京）'!E8/MIN('最低賃金の格差（÷東京）'!E$4:E$51)</f>
        <v>1</v>
      </c>
      <c r="F8" s="17">
        <f>'最低賃金の格差（÷東京）'!F8/MIN('最低賃金の格差（÷東京）'!F$4:F$51)</f>
        <v>1</v>
      </c>
      <c r="G8" s="16" t="s">
        <v>18</v>
      </c>
      <c r="H8" s="17">
        <f>'最低賃金の格差（÷東京）'!G8/MIN('最低賃金の格差（÷東京）'!G$4:G$51)</f>
        <v>1</v>
      </c>
      <c r="I8" s="17">
        <f>'最低賃金の格差（÷東京）'!H8/MIN('最低賃金の格差（÷東京）'!H$4:H$51)</f>
        <v>1.003189792663477</v>
      </c>
      <c r="J8" s="17">
        <f>'最低賃金の格差（÷東京）'!I8/MIN('最低賃金の格差（÷東京）'!I$4:I$51)</f>
        <v>1.0031796502384738</v>
      </c>
      <c r="K8" s="17">
        <f>'最低賃金の格差（÷東京）'!J8/MIN('最低賃金の格差（÷東京）'!J$4:J$51)</f>
        <v>1.0046728971962617</v>
      </c>
      <c r="L8" s="17">
        <f>'最低賃金の格差（÷東京）'!K8/MIN('最低賃金の格差（÷東京）'!K$4:K$51)</f>
        <v>1.0031007751937986</v>
      </c>
      <c r="M8" s="16" t="s">
        <v>18</v>
      </c>
      <c r="N8" s="17">
        <f>'最低賃金の格差（÷東京）'!L8/MIN('最低賃金の格差（÷東京）'!L$4:L$51)</f>
        <v>1.0030674846625767</v>
      </c>
      <c r="O8" s="17">
        <f>'最低賃金の格差（÷東京）'!M8/MIN('最低賃金の格差（÷東京）'!M$4:M$51)</f>
        <v>1.0015060240963856</v>
      </c>
      <c r="P8" s="17">
        <f>'最低賃金の格差（÷東京）'!N8/MIN('最低賃金の格差（÷東京）'!N$4:N$51)</f>
        <v>1.0029542097488922</v>
      </c>
      <c r="Q8" s="17">
        <f>'最低賃金の格差（÷東京）'!O8/MIN('最低賃金の格差（÷東京）'!O$4:O$51)</f>
        <v>1.0028860028860029</v>
      </c>
      <c r="R8" s="17">
        <f>'最低賃金の格差（÷東京）'!P8/MIN('最低賃金の格差（÷東京）'!P$4:P$51)</f>
        <v>1.0028011204481793</v>
      </c>
      <c r="S8" s="16" t="s">
        <v>18</v>
      </c>
      <c r="T8" s="17">
        <f>'最低賃金の格差（÷東京）'!Q8/MIN('最低賃金の格差（÷東京）'!Q$4:Q$51)</f>
        <v>1.0013568521031206</v>
      </c>
      <c r="U8" s="17">
        <f>'最低賃金の格差（÷東京）'!R8/MIN('最低賃金の格差（÷東京）'!R$4:R$51)</f>
        <v>1.0013140604467805</v>
      </c>
      <c r="V8" s="17">
        <f>'最低賃金の格差（÷東京）'!S8/MIN('最低賃金の格差（÷東京）'!S$4:S$51)</f>
        <v>1</v>
      </c>
      <c r="W8" s="17">
        <f>'最低賃金の格差（÷東京）'!T8/MIN('最低賃金の格差（÷東京）'!T$4:T$51)</f>
        <v>1</v>
      </c>
      <c r="X8" s="17">
        <f>'最低賃金の格差（÷東京）'!U8/MIN('最低賃金の格差（÷東京）'!U$4:U$51)</f>
        <v>1.0024390243902439</v>
      </c>
    </row>
    <row r="9" spans="1:24">
      <c r="A9" s="16" t="s">
        <v>19</v>
      </c>
      <c r="B9" s="17">
        <f>'最低賃金の格差（÷東京）'!B9/MIN('最低賃金の格差（÷東京）'!B$4:B$51)</f>
        <v>1.0016556291390728</v>
      </c>
      <c r="C9" s="17">
        <f>'最低賃金の格差（÷東京）'!C9/MIN('最低賃金の格差（÷東京）'!C$4:C$51)</f>
        <v>1.0016528925619836</v>
      </c>
      <c r="D9" s="17">
        <f>'最低賃金の格差（÷東京）'!D9/MIN('最低賃金の格差（÷東京）'!D$4:D$51)</f>
        <v>1.0016501650165017</v>
      </c>
      <c r="E9" s="17">
        <f>'最低賃金の格差（÷東京）'!E9/MIN('最低賃金の格差（÷東京）'!E$4:E$51)</f>
        <v>1.0032894736842106</v>
      </c>
      <c r="F9" s="17">
        <f>'最低賃金の格差（÷東京）'!F9/MIN('最低賃金の格差（÷東京）'!F$4:F$51)</f>
        <v>1.0049180327868852</v>
      </c>
      <c r="G9" s="16" t="s">
        <v>19</v>
      </c>
      <c r="H9" s="17">
        <f>'最低賃金の格差（÷東京）'!G9/MIN('最低賃金の格差（÷東京）'!G$4:G$51)</f>
        <v>1.0032362459546924</v>
      </c>
      <c r="I9" s="17">
        <f>'最低賃金の格差（÷東京）'!H9/MIN('最低賃金の格差（÷東京）'!H$4:H$51)</f>
        <v>1.003189792663477</v>
      </c>
      <c r="J9" s="17">
        <f>'最低賃金の格差（÷東京）'!I9/MIN('最低賃金の格差（÷東京）'!I$4:I$51)</f>
        <v>1.0031796502384738</v>
      </c>
      <c r="K9" s="17">
        <f>'最低賃金の格差（÷東京）'!J9/MIN('最低賃金の格差（÷東京）'!J$4:J$51)</f>
        <v>1.0046728971962617</v>
      </c>
      <c r="L9" s="17">
        <f>'最低賃金の格差（÷東京）'!K9/MIN('最低賃金の格差（÷東京）'!K$4:K$51)</f>
        <v>1.0031007751937986</v>
      </c>
      <c r="M9" s="16" t="s">
        <v>19</v>
      </c>
      <c r="N9" s="17">
        <f>'最低賃金の格差（÷東京）'!L9/MIN('最低賃金の格差（÷東京）'!L$4:L$51)</f>
        <v>1.0030674846625767</v>
      </c>
      <c r="O9" s="17">
        <f>'最低賃金の格差（÷東京）'!M9/MIN('最低賃金の格差（÷東京）'!M$4:M$51)</f>
        <v>1.0015060240963856</v>
      </c>
      <c r="P9" s="17">
        <f>'最低賃金の格差（÷東京）'!N9/MIN('最低賃金の格差（÷東京）'!N$4:N$51)</f>
        <v>1.0044313146233381</v>
      </c>
      <c r="Q9" s="17">
        <f>'最低賃金の格差（÷東京）'!O9/MIN('最低賃金の格差（÷東京）'!O$4:O$51)</f>
        <v>1.0043290043290043</v>
      </c>
      <c r="R9" s="17">
        <f>'最低賃金の格差（÷東京）'!P9/MIN('最低賃金の格差（÷東京）'!P$4:P$51)</f>
        <v>1.0042016806722687</v>
      </c>
      <c r="S9" s="16" t="s">
        <v>19</v>
      </c>
      <c r="T9" s="17">
        <f>'最低賃金の格差（÷東京）'!Q9/MIN('最低賃金の格差（÷東京）'!Q$4:Q$51)</f>
        <v>1.0027137042062417</v>
      </c>
      <c r="U9" s="17">
        <f>'最低賃金の格差（÷東京）'!R9/MIN('最低賃金の格差（÷東京）'!R$4:R$51)</f>
        <v>1.002628120893561</v>
      </c>
      <c r="V9" s="17">
        <f>'最低賃金の格差（÷東京）'!S9/MIN('最低賃金の格差（÷東京）'!S$4:S$51)</f>
        <v>1</v>
      </c>
      <c r="W9" s="17">
        <f>'最低賃金の格差（÷東京）'!T9/MIN('最低賃金の格差（÷東京）'!T$4:T$51)</f>
        <v>1.0012626262626263</v>
      </c>
      <c r="X9" s="17">
        <f>'最低賃金の格差（÷東京）'!U9/MIN('最低賃金の格差（÷東京）'!U$4:U$51)</f>
        <v>1.0024390243902439</v>
      </c>
    </row>
    <row r="10" spans="1:24">
      <c r="A10" s="16" t="s">
        <v>20</v>
      </c>
      <c r="B10" s="17">
        <f>'最低賃金の格差（÷東京）'!B10/MIN('最低賃金の格差（÷東京）'!B$4:B$51)</f>
        <v>1.009933774834437</v>
      </c>
      <c r="C10" s="17">
        <f>'最低賃金の格差（÷東京）'!C10/MIN('最低賃金の格差（÷東京）'!C$4:C$51)</f>
        <v>1.0082644628099173</v>
      </c>
      <c r="D10" s="17">
        <f>'最低賃金の格差（÷東京）'!D10/MIN('最低賃金の格差（÷東京）'!D$4:D$51)</f>
        <v>1.0082508250825082</v>
      </c>
      <c r="E10" s="17">
        <f>'最低賃金の格差（÷東京）'!E10/MIN('最低賃金の格差（÷東京）'!E$4:E$51)</f>
        <v>1.0098684210526316</v>
      </c>
      <c r="F10" s="17">
        <f>'最低賃金の格差（÷東京）'!F10/MIN('最低賃金の格差（÷東京）'!F$4:F$51)</f>
        <v>1.0131147540983607</v>
      </c>
      <c r="G10" s="16" t="s">
        <v>20</v>
      </c>
      <c r="H10" s="17">
        <f>'最低賃金の格差（÷東京）'!G10/MIN('最低賃金の格差（÷東京）'!G$4:G$51)</f>
        <v>1.0177993527508091</v>
      </c>
      <c r="I10" s="17">
        <f>'最低賃金の格差（÷東京）'!H10/MIN('最低賃金の格差（÷東京）'!H$4:H$51)</f>
        <v>1.0223285486443381</v>
      </c>
      <c r="J10" s="17">
        <f>'最低賃金の格差（÷東京）'!I10/MIN('最低賃金の格差（÷東京）'!I$4:I$51)</f>
        <v>1.0238473767885534</v>
      </c>
      <c r="K10" s="17">
        <f>'最低賃金の格差（÷東京）'!J10/MIN('最低賃金の格差（÷東京）'!J$4:J$51)</f>
        <v>1.0233644859813085</v>
      </c>
      <c r="L10" s="17">
        <f>'最低賃金の格差（÷東京）'!K10/MIN('最低賃金の格差（÷東京）'!K$4:K$51)</f>
        <v>1.02015503875969</v>
      </c>
      <c r="M10" s="16" t="s">
        <v>20</v>
      </c>
      <c r="N10" s="17">
        <f>'最低賃金の格差（÷東京）'!L10/MIN('最低賃金の格差（÷東京）'!L$4:L$51)</f>
        <v>1.01840490797546</v>
      </c>
      <c r="O10" s="17">
        <f>'最低賃金の格差（÷東京）'!M10/MIN('最低賃金の格差（÷東京）'!M$4:M$51)</f>
        <v>1.0165662650602409</v>
      </c>
      <c r="P10" s="17">
        <f>'最低賃金の格差（÷東京）'!N10/MIN('最低賃金の格差（÷東京）'!N$4:N$51)</f>
        <v>1.0177252584933529</v>
      </c>
      <c r="Q10" s="17">
        <f>'最低賃金の格差（÷東京）'!O10/MIN('最低賃金の格差（÷東京）'!O$4:O$51)</f>
        <v>1.0173160173160174</v>
      </c>
      <c r="R10" s="17">
        <f>'最低賃金の格差（÷東京）'!P10/MIN('最低賃金の格差（÷東京）'!P$4:P$51)</f>
        <v>1.0168067226890756</v>
      </c>
      <c r="S10" s="16" t="s">
        <v>20</v>
      </c>
      <c r="T10" s="17">
        <f>'最低賃金の格差（÷東京）'!Q10/MIN('最低賃金の格差（÷東京）'!Q$4:Q$51)</f>
        <v>1.0149253731343284</v>
      </c>
      <c r="U10" s="17">
        <f>'最低賃金の格差（÷東京）'!R10/MIN('最低賃金の格差（÷東京）'!R$4:R$51)</f>
        <v>1.014454664914586</v>
      </c>
      <c r="V10" s="17">
        <f>'最低賃金の格差（÷東京）'!S10/MIN('最低賃金の格差（÷東京）'!S$4:S$51)</f>
        <v>1.0101265822784811</v>
      </c>
      <c r="W10" s="17">
        <f>'最低賃金の格差（÷東京）'!T10/MIN('最低賃金の格差（÷東京）'!T$4:T$51)</f>
        <v>1.0101010101010102</v>
      </c>
      <c r="X10" s="17">
        <f>'最低賃金の格差（÷東京）'!U10/MIN('最低賃金の格差（÷東京）'!U$4:U$51)</f>
        <v>1.0097560975609756</v>
      </c>
    </row>
    <row r="11" spans="1:24">
      <c r="A11" s="16" t="s">
        <v>21</v>
      </c>
      <c r="B11" s="17">
        <f>'最低賃金の格差（÷東京）'!B11/MIN('最低賃金の格差（÷東京）'!B$4:B$51)</f>
        <v>1.0711920529801324</v>
      </c>
      <c r="C11" s="17">
        <f>'最低賃金の格差（÷東京）'!C11/MIN('最低賃金の格差（÷東京）'!C$4:C$51)</f>
        <v>1.0694214876033059</v>
      </c>
      <c r="D11" s="17">
        <f>'最低賃金の格差（÷東京）'!D11/MIN('最低賃金の格差（÷東京）'!D$4:D$51)</f>
        <v>1.0693069306930694</v>
      </c>
      <c r="E11" s="17">
        <f>'最低賃金の格差（÷東京）'!E11/MIN('最低賃金の格差（÷東京）'!E$4:E$51)</f>
        <v>1.0707236842105263</v>
      </c>
      <c r="F11" s="17">
        <f>'最低賃金の格差（÷東京）'!F11/MIN('最低賃金の格差（÷東京）'!F$4:F$51)</f>
        <v>1.0737704918032787</v>
      </c>
      <c r="G11" s="16" t="s">
        <v>21</v>
      </c>
      <c r="H11" s="17">
        <f>'最低賃金の格差（÷東京）'!G11/MIN('最低賃金の格差（÷東京）'!G$4:G$51)</f>
        <v>1.0760517799352749</v>
      </c>
      <c r="I11" s="17">
        <f>'最低賃金の格差（÷東京）'!H11/MIN('最低賃金の格差（÷東京）'!H$4:H$51)</f>
        <v>1.0781499202551834</v>
      </c>
      <c r="J11" s="17">
        <f>'最低賃金の格差（÷東京）'!I11/MIN('最低賃金の格差（÷東京）'!I$4:I$51)</f>
        <v>1.0779014308426074</v>
      </c>
      <c r="K11" s="17">
        <f>'最低賃金の格差（÷東京）'!J11/MIN('最低賃金の格差（÷東京）'!J$4:J$51)</f>
        <v>1.0747663551401869</v>
      </c>
      <c r="L11" s="17">
        <f>'最低賃金の格差（÷東京）'!K11/MIN('最低賃金の格差（÷東京）'!K$4:K$51)</f>
        <v>1.0728682170542636</v>
      </c>
      <c r="M11" s="16" t="s">
        <v>21</v>
      </c>
      <c r="N11" s="17">
        <f>'最低賃金の格差（÷東京）'!L11/MIN('最低賃金の格差（÷東京）'!L$4:L$51)</f>
        <v>1.0720858895705521</v>
      </c>
      <c r="O11" s="17">
        <f>'最低賃金の格差（÷東京）'!M11/MIN('最低賃金の格差（÷東京）'!M$4:M$51)</f>
        <v>1.0737951807228916</v>
      </c>
      <c r="P11" s="17">
        <f>'最低賃金の格差（÷東京）'!N11/MIN('最低賃金の格差（÷東京）'!N$4:N$51)</f>
        <v>1.0768094534711965</v>
      </c>
      <c r="Q11" s="17">
        <f>'最低賃金の格差（÷東京）'!O11/MIN('最低賃金の格差（÷東京）'!O$4:O$51)</f>
        <v>1.0779220779220779</v>
      </c>
      <c r="R11" s="17">
        <f>'最低賃金の格差（÷東京）'!P11/MIN('最低賃金の格差（÷東京）'!P$4:P$51)</f>
        <v>1.0798319327731092</v>
      </c>
      <c r="S11" s="16" t="s">
        <v>21</v>
      </c>
      <c r="T11" s="17">
        <f>'最低賃金の格差（÷東京）'!Q11/MIN('最低賃金の格差（÷東京）'!Q$4:Q$51)</f>
        <v>1.080054274084125</v>
      </c>
      <c r="U11" s="17">
        <f>'最低賃金の格差（÷東京）'!R11/MIN('最低賃金の格差（÷東京）'!R$4:R$51)</f>
        <v>1.0801576872536136</v>
      </c>
      <c r="V11" s="17">
        <f>'最低賃金の格差（÷東京）'!S11/MIN('最低賃金の格差（÷東京）'!S$4:S$51)</f>
        <v>1.0746835443037976</v>
      </c>
      <c r="W11" s="17">
        <f>'最低賃金の格差（÷東京）'!T11/MIN('最低賃金の格差（÷東京）'!T$4:T$51)</f>
        <v>1.0744949494949494</v>
      </c>
      <c r="X11" s="17">
        <f>'最低賃金の格差（÷東京）'!U11/MIN('最低賃金の格差（÷東京）'!U$4:U$51)</f>
        <v>1.0719512195121952</v>
      </c>
    </row>
    <row r="12" spans="1:24">
      <c r="A12" s="16" t="s">
        <v>22</v>
      </c>
      <c r="B12" s="17">
        <f>'最低賃金の格差（÷東京）'!B12/MIN('最低賃金の格差（÷東京）'!B$4:B$51)</f>
        <v>1.0728476821192052</v>
      </c>
      <c r="C12" s="17">
        <f>'最低賃金の格差（÷東京）'!C12/MIN('最低賃金の格差（÷東京）'!C$4:C$51)</f>
        <v>1.0710743801652893</v>
      </c>
      <c r="D12" s="17">
        <f>'最低賃金の格差（÷東京）'!D12/MIN('最低賃金の格差（÷東京）'!D$4:D$51)</f>
        <v>1.0709570957095711</v>
      </c>
      <c r="E12" s="17">
        <f>'最低賃金の格差（÷東京）'!E12/MIN('最低賃金の格差（÷東京）'!E$4:E$51)</f>
        <v>1.0723684210526316</v>
      </c>
      <c r="F12" s="17">
        <f>'最低賃金の格差（÷東京）'!F12/MIN('最低賃金の格差（÷東京）'!F$4:F$51)</f>
        <v>1.0770491803278688</v>
      </c>
      <c r="G12" s="16" t="s">
        <v>22</v>
      </c>
      <c r="H12" s="17">
        <f>'最低賃金の格差（÷東京）'!G12/MIN('最低賃金の格差（÷東京）'!G$4:G$51)</f>
        <v>1.0857605177993528</v>
      </c>
      <c r="I12" s="17">
        <f>'最低賃金の格差（÷東京）'!H12/MIN('最低賃金の格差（÷東京）'!H$4:H$51)</f>
        <v>1.0893141945773523</v>
      </c>
      <c r="J12" s="17">
        <f>'最低賃金の格差（÷東京）'!I12/MIN('最低賃金の格差（÷東京）'!I$4:I$51)</f>
        <v>1.0890302066772655</v>
      </c>
      <c r="K12" s="17">
        <f>'最低賃金の格差（÷東京）'!J12/MIN('最低賃金の格差（÷東京）'!J$4:J$51)</f>
        <v>1.0856697819314642</v>
      </c>
      <c r="L12" s="17">
        <f>'最低賃金の格差（÷東京）'!K12/MIN('最低賃金の格差（÷東京）'!K$4:K$51)</f>
        <v>1.0852713178294575</v>
      </c>
      <c r="M12" s="16" t="s">
        <v>22</v>
      </c>
      <c r="N12" s="17">
        <f>'最低賃金の格差（÷東京）'!L12/MIN('最低賃金の格差（÷東京）'!L$4:L$51)</f>
        <v>1.0812883435582823</v>
      </c>
      <c r="O12" s="17">
        <f>'最低賃金の格差（÷東京）'!M12/MIN('最低賃金の格差（÷東京）'!M$4:M$51)</f>
        <v>1.0813253012048192</v>
      </c>
      <c r="P12" s="17">
        <f>'最低賃金の格差（÷東京）'!N12/MIN('最低賃金の格差（÷東京）'!N$4:N$51)</f>
        <v>1.0827178729689806</v>
      </c>
      <c r="Q12" s="17">
        <f>'最低賃金の格差（÷東京）'!O12/MIN('最低賃金の格差（÷東京）'!O$4:O$51)</f>
        <v>1.0836940836940838</v>
      </c>
      <c r="R12" s="17">
        <f>'最低賃金の格差（÷東京）'!P12/MIN('最低賃金の格差（÷東京）'!P$4:P$51)</f>
        <v>1.0854341736694677</v>
      </c>
      <c r="S12" s="16" t="s">
        <v>22</v>
      </c>
      <c r="T12" s="17">
        <f>'最低賃金の格差（÷東京）'!Q12/MIN('最低賃金の格差（÷東京）'!Q$4:Q$51)</f>
        <v>1.0854816824966078</v>
      </c>
      <c r="U12" s="17">
        <f>'最低賃金の格差（÷東京）'!R12/MIN('最低賃金の格差（÷東京）'!R$4:R$51)</f>
        <v>1.0854139290407359</v>
      </c>
      <c r="V12" s="17">
        <f>'最低賃金の格差（÷東京）'!S12/MIN('最低賃金の格差（÷東京）'!S$4:S$51)</f>
        <v>1.079746835443038</v>
      </c>
      <c r="W12" s="17">
        <f>'最低賃金の格差（÷東京）'!T12/MIN('最低賃金の格差（÷東京）'!T$4:T$51)</f>
        <v>1.0782828282828283</v>
      </c>
      <c r="X12" s="17">
        <f>'最低賃金の格差（÷東京）'!U12/MIN('最低賃金の格差（÷東京）'!U$4:U$51)</f>
        <v>1.075609756097561</v>
      </c>
    </row>
    <row r="13" spans="1:24">
      <c r="A13" s="16" t="s">
        <v>23</v>
      </c>
      <c r="B13" s="17">
        <f>'最低賃金の格差（÷東京）'!B13/MIN('最低賃金の格差（÷東京）'!B$4:B$51)</f>
        <v>1.0662251655629138</v>
      </c>
      <c r="C13" s="17">
        <f>'最低賃金の格差（÷東京）'!C13/MIN('最低賃金の格差（÷東京）'!C$4:C$51)</f>
        <v>1.0644628099173554</v>
      </c>
      <c r="D13" s="17">
        <f>'最低賃金の格差（÷東京）'!D13/MIN('最低賃金の格差（÷東京）'!D$4:D$51)</f>
        <v>1.0643564356435644</v>
      </c>
      <c r="E13" s="17">
        <f>'最低賃金の格差（÷東京）'!E13/MIN('最低賃金の格差（÷東京）'!E$4:E$51)</f>
        <v>1.0674342105263157</v>
      </c>
      <c r="F13" s="17">
        <f>'最低賃金の格差（÷東京）'!F13/MIN('最低賃金の格差（÷東京）'!F$4:F$51)</f>
        <v>1.0721311475409836</v>
      </c>
      <c r="G13" s="16" t="s">
        <v>23</v>
      </c>
      <c r="H13" s="17">
        <f>'最低賃金の格差（÷東京）'!G13/MIN('最低賃金の格差（÷東京）'!G$4:G$51)</f>
        <v>1.0744336569579287</v>
      </c>
      <c r="I13" s="17">
        <f>'最低賃金の格差（÷東京）'!H13/MIN('最低賃金の格差（÷東京）'!H$4:H$51)</f>
        <v>1.0765550239234449</v>
      </c>
      <c r="J13" s="17">
        <f>'最低賃金の格差（÷東京）'!I13/MIN('最低賃金の格差（÷東京）'!I$4:I$51)</f>
        <v>1.0747217806041336</v>
      </c>
      <c r="K13" s="17">
        <f>'最低賃金の格差（÷東京）'!J13/MIN('最低賃金の格差（÷東京）'!J$4:J$51)</f>
        <v>1.071651090342679</v>
      </c>
      <c r="L13" s="17">
        <f>'最低賃金の格差（÷東京）'!K13/MIN('最低賃金の格差（÷東京）'!K$4:K$51)</f>
        <v>1.0697674418604652</v>
      </c>
      <c r="M13" s="16" t="s">
        <v>23</v>
      </c>
      <c r="N13" s="17">
        <f>'最低賃金の格差（÷東京）'!L13/MIN('最低賃金の格差（÷東京）'!L$4:L$51)</f>
        <v>1.0674846625766872</v>
      </c>
      <c r="O13" s="17">
        <f>'最低賃金の格差（÷東京）'!M13/MIN('最低賃金の格差（÷東京）'!M$4:M$51)</f>
        <v>1.0647590361445782</v>
      </c>
      <c r="P13" s="17">
        <f>'最低賃金の格差（÷東京）'!N13/MIN('最低賃金の格差（÷東京）'!N$4:N$51)</f>
        <v>1.0649926144756277</v>
      </c>
      <c r="Q13" s="17">
        <f>'最低賃金の格差（÷東京）'!O13/MIN('最低賃金の格差（÷東京）'!O$4:O$51)</f>
        <v>1.0634920634920635</v>
      </c>
      <c r="R13" s="17">
        <f>'最低賃金の格差（÷東京）'!P13/MIN('最低賃金の格差（÷東京）'!P$4:P$51)</f>
        <v>1.0630252100840336</v>
      </c>
      <c r="S13" s="16" t="s">
        <v>23</v>
      </c>
      <c r="T13" s="17">
        <f>'最低賃金の格差（÷東京）'!Q13/MIN('最低賃金の格差（÷東京）'!Q$4:Q$51)</f>
        <v>1.0624151967435551</v>
      </c>
      <c r="U13" s="17">
        <f>'最低賃金の格差（÷東京）'!R13/MIN('最低賃金の格差（÷東京）'!R$4:R$51)</f>
        <v>1.0630749014454663</v>
      </c>
      <c r="V13" s="17">
        <f>'最低賃金の格差（÷東京）'!S13/MIN('最低賃金の格差（÷東京）'!S$4:S$51)</f>
        <v>1.0569620253164556</v>
      </c>
      <c r="W13" s="17">
        <f>'最低賃金の格差（÷東京）'!T13/MIN('最低賃金の格差（÷東京）'!T$4:T$51)</f>
        <v>1.0568181818181819</v>
      </c>
      <c r="X13" s="17">
        <f>'最低賃金の格差（÷東京）'!U13/MIN('最低賃金の格差（÷東京）'!U$4:U$51)</f>
        <v>1.0548780487804879</v>
      </c>
    </row>
    <row r="14" spans="1:24">
      <c r="A14" s="16" t="s">
        <v>24</v>
      </c>
      <c r="B14" s="17">
        <f>'最低賃金の格差（÷東京）'!B14/MIN('最低賃金の格差（÷東京）'!B$4:B$51)</f>
        <v>1.1225165562913908</v>
      </c>
      <c r="C14" s="17">
        <f>'最低賃金の格差（÷東京）'!C14/MIN('最低賃金の格差（÷東京）'!C$4:C$51)</f>
        <v>1.1206611570247935</v>
      </c>
      <c r="D14" s="17">
        <f>'最低賃金の格差（÷東京）'!D14/MIN('最低賃金の格差（÷東京）'!D$4:D$51)</f>
        <v>1.1204620462046204</v>
      </c>
      <c r="E14" s="17">
        <f>'最低賃金の格差（÷東京）'!E14/MIN('最低賃金の格差（÷東京）'!E$4:E$51)</f>
        <v>1.1217105263157896</v>
      </c>
      <c r="F14" s="17">
        <f>'最低賃金の格差（÷東京）'!F14/MIN('最低賃金の格差（÷東京）'!F$4:F$51)</f>
        <v>1.1262295081967213</v>
      </c>
      <c r="G14" s="16" t="s">
        <v>24</v>
      </c>
      <c r="H14" s="17">
        <f>'最低賃金の格差（÷東京）'!G14/MIN('最低賃金の格差（÷東京）'!G$4:G$51)</f>
        <v>1.1359223300970873</v>
      </c>
      <c r="I14" s="17">
        <f>'最低賃金の格差（÷東京）'!H14/MIN('最低賃金の格差（÷東京）'!H$4:H$51)</f>
        <v>1.1515151515151516</v>
      </c>
      <c r="J14" s="17">
        <f>'最低賃金の格差（÷東京）'!I14/MIN('最低賃金の格差（÷東京）'!I$4:I$51)</f>
        <v>1.1685214626391098</v>
      </c>
      <c r="K14" s="17">
        <f>'最低賃金の格差（÷東京）'!J14/MIN('最低賃金の格差（÷東京）'!J$4:J$51)</f>
        <v>1.1682242990654206</v>
      </c>
      <c r="L14" s="17">
        <f>'最低賃金の格差（÷東京）'!K14/MIN('最低賃金の格差（÷東京）'!K$4:K$51)</f>
        <v>1.1767441860465118</v>
      </c>
      <c r="M14" s="16" t="s">
        <v>24</v>
      </c>
      <c r="N14" s="17">
        <f>'最低賃金の格差（÷東京）'!L14/MIN('最低賃金の格差（÷東京）'!L$4:L$51)</f>
        <v>1.1825153374233128</v>
      </c>
      <c r="O14" s="17">
        <f>'最低賃金の格差（÷東京）'!M14/MIN('最低賃金の格差（÷東京）'!M$4:M$51)</f>
        <v>1.1822289156626506</v>
      </c>
      <c r="P14" s="17">
        <f>'最低賃金の格差（÷東京）'!N14/MIN('最低賃金の格差（÷東京）'!N$4:N$51)</f>
        <v>1.1846381093057605</v>
      </c>
      <c r="Q14" s="17">
        <f>'最低賃金の格差（÷東京）'!O14/MIN('最低賃金の格差（÷東京）'!O$4:O$51)</f>
        <v>1.1832611832611832</v>
      </c>
      <c r="R14" s="17">
        <f>'最低賃金の格差（÷東京）'!P14/MIN('最低賃金の格差（÷東京）'!P$4:P$51)</f>
        <v>1.1834733893557421</v>
      </c>
      <c r="S14" s="16" t="s">
        <v>24</v>
      </c>
      <c r="T14" s="17">
        <f>'最低賃金の格差（÷東京）'!Q14/MIN('最低賃金の格差（÷東京）'!Q$4:Q$51)</f>
        <v>1.1818181818181819</v>
      </c>
      <c r="U14" s="17">
        <f>'最低賃金の格差（÷東京）'!R14/MIN('最低賃金の格差（÷東京）'!R$4:R$51)</f>
        <v>1.1800262812089355</v>
      </c>
      <c r="V14" s="17">
        <f>'最低賃金の格差（÷東京）'!S14/MIN('最低賃金の格差（÷東京）'!S$4:S$51)</f>
        <v>1.1721518987341772</v>
      </c>
      <c r="W14" s="17">
        <f>'最低賃金の格差（÷東京）'!T14/MIN('最低賃金の格差（÷東京）'!T$4:T$51)</f>
        <v>1.1717171717171717</v>
      </c>
      <c r="X14" s="17">
        <f>'最低賃金の格差（÷東京）'!U14/MIN('最低賃金の格差（÷東京）'!U$4:U$51)</f>
        <v>1.1658536585365853</v>
      </c>
    </row>
    <row r="15" spans="1:24">
      <c r="A15" s="16" t="s">
        <v>25</v>
      </c>
      <c r="B15" s="17">
        <f>'最低賃金の格差（÷東京）'!B15/MIN('最低賃金の格差（÷東京）'!B$4:B$51)</f>
        <v>1.120860927152318</v>
      </c>
      <c r="C15" s="17">
        <f>'最低賃金の格差（÷東京）'!C15/MIN('最低賃金の格差（÷東京）'!C$4:C$51)</f>
        <v>1.1190082644628101</v>
      </c>
      <c r="D15" s="17">
        <f>'最低賃金の格差（÷東京）'!D15/MIN('最低賃金の格差（÷東京）'!D$4:D$51)</f>
        <v>1.1188118811881187</v>
      </c>
      <c r="E15" s="17">
        <f>'最低賃金の格差（÷東京）'!E15/MIN('最低賃金の格差（÷東京）'!E$4:E$51)</f>
        <v>1.1217105263157896</v>
      </c>
      <c r="F15" s="17">
        <f>'最低賃金の格差（÷東京）'!F15/MIN('最低賃金の格差（÷東京）'!F$4:F$51)</f>
        <v>1.1262295081967213</v>
      </c>
      <c r="G15" s="16" t="s">
        <v>25</v>
      </c>
      <c r="H15" s="17">
        <f>'最低賃金の格差（÷東京）'!G15/MIN('最低賃金の格差（÷東京）'!G$4:G$51)</f>
        <v>1.1423948220064726</v>
      </c>
      <c r="I15" s="17">
        <f>'最低賃金の格差（÷東京）'!H15/MIN('最低賃金の格差（÷東京）'!H$4:H$51)</f>
        <v>1.1531100478468899</v>
      </c>
      <c r="J15" s="17">
        <f>'最低賃金の格差（÷東京）'!I15/MIN('最低賃金の格差（÷東京）'!I$4:I$51)</f>
        <v>1.1573926868044515</v>
      </c>
      <c r="K15" s="17">
        <f>'最低賃金の格差（÷東京）'!J15/MIN('最低賃金の格差（÷東京）'!J$4:J$51)</f>
        <v>1.1588785046728971</v>
      </c>
      <c r="L15" s="17">
        <f>'最低賃金の格差（÷東京）'!K15/MIN('最低賃金の格差（÷東京）'!K$4:K$51)</f>
        <v>1.1596899224806203</v>
      </c>
      <c r="M15" s="16" t="s">
        <v>25</v>
      </c>
      <c r="N15" s="17">
        <f>'最低賃金の格差（÷東京）'!L15/MIN('最低賃金の格差（÷東京）'!L$4:L$51)</f>
        <v>1.1595092024539877</v>
      </c>
      <c r="O15" s="17">
        <f>'最低賃金の格差（÷東京）'!M15/MIN('最低賃金の格差（÷東京）'!M$4:M$51)</f>
        <v>1.1701807228915662</v>
      </c>
      <c r="P15" s="17">
        <f>'最低賃金の格差（÷東京）'!N15/MIN('最低賃金の格差（÷東京）'!N$4:N$51)</f>
        <v>1.1787296898079764</v>
      </c>
      <c r="Q15" s="17">
        <f>'最低賃金の格差（÷東京）'!O15/MIN('最低賃金の格差（÷東京）'!O$4:O$51)</f>
        <v>1.1789321789321792</v>
      </c>
      <c r="R15" s="17">
        <f>'最低賃金の格差（÷東京）'!P15/MIN('最低賃金の格差（÷東京）'!P$4:P$51)</f>
        <v>1.1792717086834734</v>
      </c>
      <c r="S15" s="16" t="s">
        <v>25</v>
      </c>
      <c r="T15" s="17">
        <f>'最低賃金の格差（÷東京）'!Q15/MIN('最低賃金の格差（÷東京）'!Q$4:Q$51)</f>
        <v>1.1777476255088195</v>
      </c>
      <c r="U15" s="17">
        <f>'最低賃金の格差（÷東京）'!R15/MIN('最低賃金の格差（÷東京）'!R$4:R$51)</f>
        <v>1.1760840998685937</v>
      </c>
      <c r="V15" s="17">
        <f>'最低賃金の格差（÷東京）'!S15/MIN('最低賃金の格差（÷東京）'!S$4:S$51)</f>
        <v>1.1683544303797468</v>
      </c>
      <c r="W15" s="17">
        <f>'最低賃金の格差（÷東京）'!T15/MIN('最低賃金の格差（÷東京）'!T$4:T$51)</f>
        <v>1.1679292929292928</v>
      </c>
      <c r="X15" s="17">
        <f>'最低賃金の格差（÷東京）'!U15/MIN('最低賃金の格差（÷東京）'!U$4:U$51)</f>
        <v>1.1621951219512197</v>
      </c>
    </row>
    <row r="16" spans="1:24">
      <c r="A16" s="16" t="s">
        <v>26</v>
      </c>
      <c r="B16" s="17">
        <f>'最低賃金の格差（÷東京）'!B16/MIN('最低賃金の格差（÷東京）'!B$4:B$51)</f>
        <v>1.1721854304635762</v>
      </c>
      <c r="C16" s="17">
        <f>'最低賃金の格差（÷東京）'!C16/MIN('最低賃金の格差（÷東京）'!C$4:C$51)</f>
        <v>1.1702479338842975</v>
      </c>
      <c r="D16" s="17">
        <f>'最低賃金の格差（÷東京）'!D16/MIN('最低賃金の格差（÷東京）'!D$4:D$51)</f>
        <v>1.1716171617161717</v>
      </c>
      <c r="E16" s="17">
        <f>'最低賃金の格差（÷東京）'!E16/MIN('最低賃金の格差（÷東京）'!E$4:E$51)</f>
        <v>1.174342105263158</v>
      </c>
      <c r="F16" s="17">
        <f>'最低賃金の格差（÷東京）'!F16/MIN('最低賃金の格差（÷東京）'!F$4:F$51)</f>
        <v>1.1786885245901639</v>
      </c>
      <c r="G16" s="16" t="s">
        <v>26</v>
      </c>
      <c r="H16" s="17">
        <f>'最低賃金の格差（÷東京）'!G16/MIN('最低賃金の格差（÷東京）'!G$4:G$51)</f>
        <v>1.1957928802588997</v>
      </c>
      <c r="I16" s="17">
        <f>'最低賃金の格差（÷東京）'!H16/MIN('最低賃金の格差（÷東京）'!H$4:H$51)</f>
        <v>1.2216905901116426</v>
      </c>
      <c r="J16" s="17">
        <f>'最低賃金の格差（÷東京）'!I16/MIN('最低賃金の格差（÷東京）'!I$4:I$51)</f>
        <v>1.2575516693163753</v>
      </c>
      <c r="K16" s="17">
        <f>'最低賃金の格差（÷東京）'!J16/MIN('最低賃金の格差（÷東京）'!J$4:J$51)</f>
        <v>1.2788161993769469</v>
      </c>
      <c r="L16" s="17">
        <f>'最低賃金の格差（÷東京）'!K16/MIN('最低賃金の格差（÷東京）'!K$4:K$51)</f>
        <v>1.2976744186046512</v>
      </c>
      <c r="M16" s="16" t="s">
        <v>26</v>
      </c>
      <c r="N16" s="17">
        <f>'最低賃金の格差（÷東京）'!L16/MIN('最低賃金の格差（÷東京）'!L$4:L$51)</f>
        <v>1.303680981595092</v>
      </c>
      <c r="O16" s="17">
        <f>'最低賃金の格差（÷東京）'!M16/MIN('最低賃金の格差（÷東京）'!M$4:M$51)</f>
        <v>1.308734939759036</v>
      </c>
      <c r="P16" s="17">
        <f>'最低賃金の格差（÷東京）'!N16/MIN('最低賃金の格差（÷東京）'!N$4:N$51)</f>
        <v>1.3116691285081241</v>
      </c>
      <c r="Q16" s="17">
        <f>'最低賃金の格差（÷東京）'!O16/MIN('最低賃金の格差（÷東京）'!O$4:O$51)</f>
        <v>1.3088023088023089</v>
      </c>
      <c r="R16" s="17">
        <f>'最低賃金の格差（÷東京）'!P16/MIN('最低賃金の格差（÷東京）'!P$4:P$51)</f>
        <v>1.3053221288515406</v>
      </c>
      <c r="S16" s="16" t="s">
        <v>26</v>
      </c>
      <c r="T16" s="17">
        <f>'最低賃金の格差（÷東京）'!Q16/MIN('最低賃金の格差（÷東京）'!Q$4:Q$51)</f>
        <v>1.299864314789688</v>
      </c>
      <c r="U16" s="17">
        <f>'最低賃金の格差（÷東京）'!R16/MIN('最低賃金の格差（÷東京）'!R$4:R$51)</f>
        <v>1.2943495400788436</v>
      </c>
      <c r="V16" s="17">
        <f>'最低賃金の格差（÷東京）'!S16/MIN('最低賃金の格差（÷東京）'!S$4:S$51)</f>
        <v>1.2822784810126582</v>
      </c>
      <c r="W16" s="17">
        <f>'最低賃金の格差（÷東京）'!T16/MIN('最低賃金の格差（÷東京）'!T$4:T$51)</f>
        <v>1.279040404040404</v>
      </c>
      <c r="X16" s="17">
        <f>'最低賃金の格差（÷東京）'!U16/MIN('最低賃金の格差（÷東京）'!U$4:U$51)</f>
        <v>1.2695121951219512</v>
      </c>
    </row>
    <row r="17" spans="1:24">
      <c r="A17" s="16" t="s">
        <v>27</v>
      </c>
      <c r="B17" s="17">
        <f>'最低賃金の格差（÷東京）'!B17/MIN('最低賃金の格差（÷東京）'!B$4:B$51)</f>
        <v>1.1688741721854303</v>
      </c>
      <c r="C17" s="17">
        <f>'最低賃金の格差（÷東京）'!C17/MIN('最低賃金の格差（÷東京）'!C$4:C$51)</f>
        <v>1.1685950413223141</v>
      </c>
      <c r="D17" s="17">
        <f>'最低賃金の格差（÷東京）'!D17/MIN('最低賃金の格差（÷東京）'!D$4:D$51)</f>
        <v>1.1683168316831685</v>
      </c>
      <c r="E17" s="17">
        <f>'最低賃金の格差（÷東京）'!E17/MIN('最低賃金の格差（÷東京）'!E$4:E$51)</f>
        <v>1.1710526315789473</v>
      </c>
      <c r="F17" s="17">
        <f>'最低賃金の格差（÷東京）'!F17/MIN('最低賃金の格差（÷東京）'!F$4:F$51)</f>
        <v>1.1754098360655738</v>
      </c>
      <c r="G17" s="16" t="s">
        <v>27</v>
      </c>
      <c r="H17" s="17">
        <f>'最低賃金の格差（÷東京）'!G17/MIN('最低賃金の格差（÷東京）'!G$4:G$51)</f>
        <v>1.1909385113268607</v>
      </c>
      <c r="I17" s="17">
        <f>'最低賃金の格差（÷東京）'!H17/MIN('最低賃金の格差（÷東京）'!H$4:H$51)</f>
        <v>1.2216905901116426</v>
      </c>
      <c r="J17" s="17">
        <f>'最低賃金の格差（÷東京）'!I17/MIN('最低賃金の格差（÷東京）'!I$4:I$51)</f>
        <v>1.2543720190779015</v>
      </c>
      <c r="K17" s="17">
        <f>'最低賃金の格差（÷東京）'!J17/MIN('最低賃金の格差（÷東京）'!J$4:J$51)</f>
        <v>1.2741433021806854</v>
      </c>
      <c r="L17" s="17">
        <f>'最低賃金の格差（÷東京）'!K17/MIN('最低賃金の格差（÷東京）'!K$4:K$51)</f>
        <v>1.296124031007752</v>
      </c>
      <c r="M17" s="16" t="s">
        <v>27</v>
      </c>
      <c r="N17" s="17">
        <f>'最低賃金の格差（÷東京）'!L17/MIN('最低賃金の格差（÷東京）'!L$4:L$51)</f>
        <v>1.3021472392638036</v>
      </c>
      <c r="O17" s="17">
        <f>'最低賃金の格差（÷東京）'!M17/MIN('最低賃金の格差（÷東京）'!M$4:M$51)</f>
        <v>1.3072289156626506</v>
      </c>
      <c r="P17" s="17">
        <f>'最低賃金の格差（÷東京）'!N17/MIN('最低賃金の格差（÷東京）'!N$4:N$51)</f>
        <v>1.3101920236336779</v>
      </c>
      <c r="Q17" s="17">
        <f>'最低賃金の格差（÷東京）'!O17/MIN('最低賃金の格差（÷東京）'!O$4:O$51)</f>
        <v>1.3059163059163061</v>
      </c>
      <c r="R17" s="17">
        <f>'最低賃金の格差（÷東京）'!P17/MIN('最低賃金の格差（÷東京）'!P$4:P$51)</f>
        <v>1.3025210084033612</v>
      </c>
      <c r="S17" s="16" t="s">
        <v>27</v>
      </c>
      <c r="T17" s="17">
        <f>'最低賃金の格差（÷東京）'!Q17/MIN('最低賃金の格差（÷東京）'!Q$4:Q$51)</f>
        <v>1.2971506105834465</v>
      </c>
      <c r="U17" s="17">
        <f>'最低賃金の格差（÷東京）'!R17/MIN('最低賃金の格差（÷東京）'!R$4:R$51)</f>
        <v>1.2917214191852824</v>
      </c>
      <c r="V17" s="17">
        <f>'最低賃金の格差（÷東京）'!S17/MIN('最低賃金の格差（÷東京）'!S$4:S$51)</f>
        <v>1.2797468354430379</v>
      </c>
      <c r="W17" s="17">
        <f>'最低賃金の格差（÷東京）'!T17/MIN('最低賃金の格差（÷東京）'!T$4:T$51)</f>
        <v>1.2777777777777777</v>
      </c>
      <c r="X17" s="17">
        <f>'最低賃金の格差（÷東京）'!U17/MIN('最低賃金の格差（÷東京）'!U$4:U$51)</f>
        <v>1.2682926829268293</v>
      </c>
    </row>
    <row r="18" spans="1:24">
      <c r="A18" s="16" t="s">
        <v>28</v>
      </c>
      <c r="B18" s="17">
        <f>'最低賃金の格差（÷東京）'!B18/MIN('最低賃金の格差（÷東京）'!B$4:B$51)</f>
        <v>1.0612582781456952</v>
      </c>
      <c r="C18" s="17">
        <f>'最低賃金の格差（÷東京）'!C18/MIN('最低賃金の格差（÷東京）'!C$4:C$51)</f>
        <v>1.0595041322314049</v>
      </c>
      <c r="D18" s="17">
        <f>'最低賃金の格差（÷東京）'!D18/MIN('最低賃金の格差（÷東京）'!D$4:D$51)</f>
        <v>1.0594059405940595</v>
      </c>
      <c r="E18" s="17">
        <f>'最低賃金の格差（÷東京）'!E18/MIN('最低賃金の格差（÷東京）'!E$4:E$51)</f>
        <v>1.0608552631578947</v>
      </c>
      <c r="F18" s="17">
        <f>'最低賃金の格差（÷東京）'!F18/MIN('最低賃金の格差（÷東京）'!F$4:F$51)</f>
        <v>1.062295081967213</v>
      </c>
      <c r="G18" s="16" t="s">
        <v>28</v>
      </c>
      <c r="H18" s="17">
        <f>'最低賃金の格差（÷東京）'!G18/MIN('最低賃金の格差（÷東京）'!G$4:G$51)</f>
        <v>1.0631067961165048</v>
      </c>
      <c r="I18" s="17">
        <f>'最低賃金の格差（÷東京）'!H18/MIN('最低賃金の格差（÷東京）'!H$4:H$51)</f>
        <v>1.0669856459330143</v>
      </c>
      <c r="J18" s="17">
        <f>'最低賃金の格差（÷東京）'!I18/MIN('最低賃金の格差（÷東京）'!I$4:I$51)</f>
        <v>1.0635930047694753</v>
      </c>
      <c r="K18" s="17">
        <f>'最低賃金の格差（÷東京）'!J18/MIN('最低賃金の格差（÷東京）'!J$4:J$51)</f>
        <v>1.0607476635514017</v>
      </c>
      <c r="L18" s="17">
        <f>'最低賃金の格差（÷東京）'!K18/MIN('最低賃金の格差（÷東京）'!K$4:K$51)</f>
        <v>1.0589147286821705</v>
      </c>
      <c r="M18" s="16" t="s">
        <v>28</v>
      </c>
      <c r="N18" s="17">
        <f>'最低賃金の格差（÷東京）'!L18/MIN('最低賃金の格差（÷東京）'!L$4:L$51)</f>
        <v>1.0567484662576687</v>
      </c>
      <c r="O18" s="17">
        <f>'最低賃金の格差（÷東京）'!M18/MIN('最低賃金の格差（÷東京）'!M$4:M$51)</f>
        <v>1.0557228915662651</v>
      </c>
      <c r="P18" s="17">
        <f>'最低賃金の格差（÷東京）'!N18/MIN('最低賃金の格差（÷東京）'!N$4:N$51)</f>
        <v>1.0561299852289512</v>
      </c>
      <c r="Q18" s="17">
        <f>'最低賃金の格差（÷東京）'!O18/MIN('最低賃金の格差（÷東京）'!O$4:O$51)</f>
        <v>1.0548340548340549</v>
      </c>
      <c r="R18" s="17">
        <f>'最低賃金の格差（÷東京）'!P18/MIN('最低賃金の格差（÷東京）'!P$4:P$51)</f>
        <v>1.0546218487394956</v>
      </c>
      <c r="S18" s="16" t="s">
        <v>28</v>
      </c>
      <c r="T18" s="17">
        <f>'最低賃金の格差（÷東京）'!Q18/MIN('最低賃金の格差（÷東京）'!Q$4:Q$51)</f>
        <v>1.0556309362279512</v>
      </c>
      <c r="U18" s="17">
        <f>'最低賃金の格差（÷東京）'!R18/MIN('最低賃金の格差（÷東京）'!R$4:R$51)</f>
        <v>1.0551905387647831</v>
      </c>
      <c r="V18" s="17">
        <f>'最低賃金の格差（÷東京）'!S18/MIN('最低賃金の格差（÷東京）'!S$4:S$51)</f>
        <v>1.0506329113924051</v>
      </c>
      <c r="W18" s="17">
        <f>'最低賃金の格差（÷東京）'!T18/MIN('最低賃金の格差（÷東京）'!T$4:T$51)</f>
        <v>1.0492424242424243</v>
      </c>
      <c r="X18" s="17">
        <f>'最低賃金の格差（÷東京）'!U18/MIN('最低賃金の格差（÷東京）'!U$4:U$51)</f>
        <v>1.0475609756097561</v>
      </c>
    </row>
    <row r="19" spans="1:24">
      <c r="A19" s="16" t="s">
        <v>29</v>
      </c>
      <c r="B19" s="17">
        <f>'最低賃金の格差（÷東京）'!B19/MIN('最低賃金の格差（÷東京）'!B$4:B$51)</f>
        <v>1.0662251655629138</v>
      </c>
      <c r="C19" s="17">
        <f>'最低賃金の格差（÷東京）'!C19/MIN('最低賃金の格差（÷東京）'!C$4:C$51)</f>
        <v>1.0644628099173554</v>
      </c>
      <c r="D19" s="17">
        <f>'最低賃金の格差（÷東京）'!D19/MIN('最低賃金の格差（÷東京）'!D$4:D$51)</f>
        <v>1.0627062706270627</v>
      </c>
      <c r="E19" s="17">
        <f>'最低賃金の格差（÷東京）'!E19/MIN('最低賃金の格差（÷東京）'!E$4:E$51)</f>
        <v>1.0657894736842106</v>
      </c>
      <c r="F19" s="17">
        <f>'最低賃金の格差（÷東京）'!F19/MIN('最低賃金の格差（÷東京）'!F$4:F$51)</f>
        <v>1.0688524590163935</v>
      </c>
      <c r="G19" s="16" t="s">
        <v>29</v>
      </c>
      <c r="H19" s="17">
        <f>'最低賃金の格差（÷東京）'!G19/MIN('最低賃金の格差（÷東京）'!G$4:G$51)</f>
        <v>1.0776699029126213</v>
      </c>
      <c r="I19" s="17">
        <f>'最低賃金の格差（÷東京）'!H19/MIN('最低賃金の格差（÷東京）'!H$4:H$51)</f>
        <v>1.0797448165869219</v>
      </c>
      <c r="J19" s="17">
        <f>'最低賃金の格差（÷東京）'!I19/MIN('最低賃金の格差（÷東京）'!I$4:I$51)</f>
        <v>1.0794912559618441</v>
      </c>
      <c r="K19" s="17">
        <f>'最低賃金の格差（÷東京）'!J19/MIN('最低賃金の格差（÷東京）'!J$4:J$51)</f>
        <v>1.0763239875389408</v>
      </c>
      <c r="L19" s="17">
        <f>'最低賃金の格差（÷東京）'!K19/MIN('最低賃金の格差（÷東京）'!K$4:K$51)</f>
        <v>1.0728682170542636</v>
      </c>
      <c r="M19" s="16" t="s">
        <v>29</v>
      </c>
      <c r="N19" s="17">
        <f>'最低賃金の格差（÷東京）'!L19/MIN('最低賃金の格差（÷東京）'!L$4:L$51)</f>
        <v>1.0736196319018405</v>
      </c>
      <c r="O19" s="17">
        <f>'最低賃金の格差（÷東京）'!M19/MIN('最低賃金の格差（÷東京）'!M$4:M$51)</f>
        <v>1.072289156626506</v>
      </c>
      <c r="P19" s="17">
        <f>'最低賃金の格差（÷東京）'!N19/MIN('最低賃金の格差（÷東京）'!N$4:N$51)</f>
        <v>1.0753323485967503</v>
      </c>
      <c r="Q19" s="17">
        <f>'最低賃金の格差（÷東京）'!O19/MIN('最低賃金の格差（÷東京）'!O$4:O$51)</f>
        <v>1.0764790764790766</v>
      </c>
      <c r="R19" s="17">
        <f>'最低賃金の格差（÷東京）'!P19/MIN('最低賃金の格差（÷東京）'!P$4:P$51)</f>
        <v>1.0784313725490196</v>
      </c>
      <c r="S19" s="16" t="s">
        <v>29</v>
      </c>
      <c r="T19" s="17">
        <f>'最低賃金の格差（÷東京）'!Q19/MIN('最低賃金の格差（÷東京）'!Q$4:Q$51)</f>
        <v>1.0786974219810042</v>
      </c>
      <c r="U19" s="17">
        <f>'最低賃金の格差（÷東京）'!R19/MIN('最低賃金の格差（÷東京）'!R$4:R$51)</f>
        <v>1.0788436268068331</v>
      </c>
      <c r="V19" s="17">
        <f>'最低賃金の格差（÷東京）'!S19/MIN('最低賃金の格差（÷東京）'!S$4:S$51)</f>
        <v>1.0734177215189873</v>
      </c>
      <c r="W19" s="17">
        <f>'最低賃金の格差（÷東京）'!T19/MIN('最低賃金の格差（÷東京）'!T$4:T$51)</f>
        <v>1.071969696969697</v>
      </c>
      <c r="X19" s="17">
        <f>'最低賃金の格差（÷東京）'!U19/MIN('最低賃金の格差（÷東京）'!U$4:U$51)</f>
        <v>1.0695121951219513</v>
      </c>
    </row>
    <row r="20" spans="1:24">
      <c r="A20" s="16" t="s">
        <v>30</v>
      </c>
      <c r="B20" s="17">
        <f>'最低賃金の格差（÷東京）'!B20/MIN('最低賃金の格差（÷東京）'!B$4:B$51)</f>
        <v>1.0678807947019868</v>
      </c>
      <c r="C20" s="17">
        <f>'最低賃金の格差（÷東京）'!C20/MIN('最低賃金の格差（÷東京）'!C$4:C$51)</f>
        <v>1.0661157024793388</v>
      </c>
      <c r="D20" s="17">
        <f>'最低賃金の格差（÷東京）'!D20/MIN('最低賃金の格差（÷東京）'!D$4:D$51)</f>
        <v>1.0660066006600661</v>
      </c>
      <c r="E20" s="17">
        <f>'最低賃金の格差（÷東京）'!E20/MIN('最低賃金の格差（÷東京）'!E$4:E$51)</f>
        <v>1.0674342105263157</v>
      </c>
      <c r="F20" s="17">
        <f>'最低賃金の格差（÷東京）'!F20/MIN('最低賃金の格差（÷東京）'!F$4:F$51)</f>
        <v>1.0688524590163935</v>
      </c>
      <c r="G20" s="16" t="s">
        <v>30</v>
      </c>
      <c r="H20" s="17">
        <f>'最低賃金の格差（÷東京）'!G20/MIN('最低賃金の格差（÷東京）'!G$4:G$51)</f>
        <v>1.0711974110032363</v>
      </c>
      <c r="I20" s="17">
        <f>'最低賃金の格差（÷東京）'!H20/MIN('最低賃金の格差（÷東京）'!H$4:H$51)</f>
        <v>1.073365231259968</v>
      </c>
      <c r="J20" s="17">
        <f>'最低賃金の格差（÷東京）'!I20/MIN('最低賃金の格差（÷東京）'!I$4:I$51)</f>
        <v>1.0715421303656598</v>
      </c>
      <c r="K20" s="17">
        <f>'最低賃金の格差（÷東京）'!J20/MIN('最低賃金の格差（÷東京）'!J$4:J$51)</f>
        <v>1.0685358255451713</v>
      </c>
      <c r="L20" s="17">
        <f>'最低賃金の格差（÷東京）'!K20/MIN('最低賃金の格差（÷東京）'!K$4:K$51)</f>
        <v>1.0651162790697675</v>
      </c>
      <c r="M20" s="16" t="s">
        <v>30</v>
      </c>
      <c r="N20" s="17">
        <f>'最低賃金の格差（÷東京）'!L20/MIN('最低賃金の格差（÷東京）'!L$4:L$51)</f>
        <v>1.0628834355828221</v>
      </c>
      <c r="O20" s="17">
        <f>'最低賃金の格差（÷東京）'!M20/MIN('最低賃金の格差（÷東京）'!M$4:M$51)</f>
        <v>1.0602409638554215</v>
      </c>
      <c r="P20" s="17">
        <f>'最低賃金の格差（÷東京）'!N20/MIN('最低賃金の格差（÷東京）'!N$4:N$51)</f>
        <v>1.0605612998522893</v>
      </c>
      <c r="Q20" s="17">
        <f>'最低賃金の格差（÷東京）'!O20/MIN('最低賃金の格差（÷東京）'!O$4:O$51)</f>
        <v>1.0606060606060608</v>
      </c>
      <c r="R20" s="17">
        <f>'最低賃金の格差（÷東京）'!P20/MIN('最低賃金の格差（÷東京）'!P$4:P$51)</f>
        <v>1.0602240896358543</v>
      </c>
      <c r="S20" s="16" t="s">
        <v>30</v>
      </c>
      <c r="T20" s="17">
        <f>'最低賃金の格差（÷東京）'!Q20/MIN('最低賃金の格差（÷東京）'!Q$4:Q$51)</f>
        <v>1.0597014925373136</v>
      </c>
      <c r="U20" s="17">
        <f>'最低賃金の格差（÷東京）'!R20/MIN('最低賃金の格差（÷東京）'!R$4:R$51)</f>
        <v>1.0591327201051248</v>
      </c>
      <c r="V20" s="17">
        <f>'最低賃金の格差（÷東京）'!S20/MIN('最低賃金の格差（÷東京）'!S$4:S$51)</f>
        <v>1.0531645569620254</v>
      </c>
      <c r="W20" s="17">
        <f>'最低賃金の格差（÷東京）'!T20/MIN('最低賃金の格差（÷東京）'!T$4:T$51)</f>
        <v>1.0517676767676767</v>
      </c>
      <c r="X20" s="17">
        <f>'最低賃金の格差（÷東京）'!U20/MIN('最低賃金の格差（÷東京）'!U$4:U$51)</f>
        <v>1.05</v>
      </c>
    </row>
    <row r="21" spans="1:24">
      <c r="A21" s="16" t="s">
        <v>31</v>
      </c>
      <c r="B21" s="17">
        <f>'最低賃金の格差（÷東京）'!B21/MIN('最低賃金の格差（÷東京）'!B$4:B$51)</f>
        <v>1.0629139072847682</v>
      </c>
      <c r="C21" s="17">
        <f>'最低賃金の格差（÷東京）'!C21/MIN('最低賃金の格差（÷東京）'!C$4:C$51)</f>
        <v>1.0611570247933886</v>
      </c>
      <c r="D21" s="17">
        <f>'最低賃金の格差（÷東京）'!D21/MIN('最低賃金の格差（÷東京）'!D$4:D$51)</f>
        <v>1.0610561056105612</v>
      </c>
      <c r="E21" s="17">
        <f>'最低賃金の格差（÷東京）'!E21/MIN('最低賃金の格差（÷東京）'!E$4:E$51)</f>
        <v>1.0608552631578947</v>
      </c>
      <c r="F21" s="17">
        <f>'最低賃金の格差（÷東京）'!F21/MIN('最低賃金の格差（÷東京）'!F$4:F$51)</f>
        <v>1.0639344262295083</v>
      </c>
      <c r="G21" s="16" t="s">
        <v>31</v>
      </c>
      <c r="H21" s="17">
        <f>'最低賃金の格差（÷東京）'!G21/MIN('最低賃金の格差（÷東京）'!G$4:G$51)</f>
        <v>1.0663430420711975</v>
      </c>
      <c r="I21" s="17">
        <f>'最低賃金の格差（÷東京）'!H21/MIN('最低賃金の格差（÷東京）'!H$4:H$51)</f>
        <v>1.0685805422647527</v>
      </c>
      <c r="J21" s="17">
        <f>'最低賃金の格差（÷東京）'!I21/MIN('最低賃金の格差（÷東京）'!I$4:I$51)</f>
        <v>1.0667726550079493</v>
      </c>
      <c r="K21" s="17">
        <f>'最低賃金の格差（÷東京）'!J21/MIN('最低賃金の格差（÷東京）'!J$4:J$51)</f>
        <v>1.0638629283489096</v>
      </c>
      <c r="L21" s="17">
        <f>'最低賃金の格差（÷東京）'!K21/MIN('最低賃金の格差（÷東京）'!K$4:K$51)</f>
        <v>1.0604651162790699</v>
      </c>
      <c r="M21" s="16" t="s">
        <v>31</v>
      </c>
      <c r="N21" s="17">
        <f>'最低賃金の格差（÷東京）'!L21/MIN('最低賃金の格差（÷東京）'!L$4:L$51)</f>
        <v>1.0582822085889569</v>
      </c>
      <c r="O21" s="17">
        <f>'最低賃金の格差（÷東京）'!M21/MIN('最低賃金の格差（÷東京）'!M$4:M$51)</f>
        <v>1.0557228915662651</v>
      </c>
      <c r="P21" s="17">
        <f>'最低賃金の格差（÷東京）'!N21/MIN('最低賃金の格差（÷東京）'!N$4:N$51)</f>
        <v>1.0576070901033972</v>
      </c>
      <c r="Q21" s="17">
        <f>'最低賃金の格差（÷東京）'!O21/MIN('最低賃金の格差（÷東京）'!O$4:O$51)</f>
        <v>1.0562770562770563</v>
      </c>
      <c r="R21" s="17">
        <f>'最低賃金の格差（÷東京）'!P21/MIN('最低賃金の格差（÷東京）'!P$4:P$51)</f>
        <v>1.0560224089635855</v>
      </c>
      <c r="S21" s="16" t="s">
        <v>31</v>
      </c>
      <c r="T21" s="17">
        <f>'最低賃金の格差（÷東京）'!Q21/MIN('最低賃金の格差（÷東京）'!Q$4:Q$51)</f>
        <v>1.0556309362279512</v>
      </c>
      <c r="U21" s="17">
        <f>'最低賃金の格差（÷東京）'!R21/MIN('最低賃金の格差（÷東京）'!R$4:R$51)</f>
        <v>1.0551905387647831</v>
      </c>
      <c r="V21" s="17">
        <f>'最低賃金の格差（÷東京）'!S21/MIN('最低賃金の格差（÷東京）'!S$4:S$51)</f>
        <v>1.049367088607595</v>
      </c>
      <c r="W21" s="17">
        <f>'最低賃金の格差（÷東京）'!T21/MIN('最低賃金の格差（÷東京）'!T$4:T$51)</f>
        <v>1.047979797979798</v>
      </c>
      <c r="X21" s="17">
        <f>'最低賃金の格差（÷東京）'!U21/MIN('最低賃金の格差（÷東京）'!U$4:U$51)</f>
        <v>1.0463414634146342</v>
      </c>
    </row>
    <row r="22" spans="1:24">
      <c r="A22" s="16" t="s">
        <v>32</v>
      </c>
      <c r="B22" s="17">
        <f>'最低賃金の格差（÷東京）'!B22/MIN('最低賃金の格差（÷東京）'!B$4:B$51)</f>
        <v>1.0711920529801324</v>
      </c>
      <c r="C22" s="17">
        <f>'最低賃金の格差（÷東京）'!C22/MIN('最低賃金の格差（÷東京）'!C$4:C$51)</f>
        <v>1.0694214876033059</v>
      </c>
      <c r="D22" s="17">
        <f>'最低賃金の格差（÷東京）'!D22/MIN('最低賃金の格差（÷東京）'!D$4:D$51)</f>
        <v>1.0693069306930694</v>
      </c>
      <c r="E22" s="17">
        <f>'最低賃金の格差（÷東京）'!E22/MIN('最低賃金の格差（÷東京）'!E$4:E$51)</f>
        <v>1.0707236842105263</v>
      </c>
      <c r="F22" s="17">
        <f>'最低賃金の格差（÷東京）'!F22/MIN('最低賃金の格差（÷東京）'!F$4:F$51)</f>
        <v>1.0737704918032787</v>
      </c>
      <c r="G22" s="16" t="s">
        <v>32</v>
      </c>
      <c r="H22" s="17">
        <f>'最低賃金の格差（÷東京）'!G22/MIN('最低賃金の格差（÷東京）'!G$4:G$51)</f>
        <v>1.0760517799352749</v>
      </c>
      <c r="I22" s="17">
        <f>'最低賃金の格差（÷東京）'!H22/MIN('最低賃金の格差（÷東京）'!H$4:H$51)</f>
        <v>1.0781499202551834</v>
      </c>
      <c r="J22" s="17">
        <f>'最低賃金の格差（÷東京）'!I22/MIN('最低賃金の格差（÷東京）'!I$4:I$51)</f>
        <v>1.0763116057233706</v>
      </c>
      <c r="K22" s="17">
        <f>'最低賃金の格差（÷東京）'!J22/MIN('最低賃金の格差（÷東京）'!J$4:J$51)</f>
        <v>1.0732087227414331</v>
      </c>
      <c r="L22" s="17">
        <f>'最低賃金の格差（÷東京）'!K22/MIN('最低賃金の格差（÷東京）'!K$4:K$51)</f>
        <v>1.0697674418604652</v>
      </c>
      <c r="M22" s="16" t="s">
        <v>32</v>
      </c>
      <c r="N22" s="17">
        <f>'最低賃金の格差（÷東京）'!L22/MIN('最低賃金の格差（÷東京）'!L$4:L$51)</f>
        <v>1.0659509202453987</v>
      </c>
      <c r="O22" s="17">
        <f>'最低賃金の格差（÷東京）'!M22/MIN('最低賃金の格差（÷東京）'!M$4:M$51)</f>
        <v>1.0632530120481927</v>
      </c>
      <c r="P22" s="17">
        <f>'最低賃金の格差（÷東京）'!N22/MIN('最低賃金の格差（÷東京）'!N$4:N$51)</f>
        <v>1.0649926144756277</v>
      </c>
      <c r="Q22" s="17">
        <f>'最低賃金の格差（÷東京）'!O22/MIN('最低賃金の格差（÷東京）'!O$4:O$51)</f>
        <v>1.0634920634920635</v>
      </c>
      <c r="R22" s="17">
        <f>'最低賃金の格差（÷東京）'!P22/MIN('最低賃金の格差（÷東京）'!P$4:P$51)</f>
        <v>1.0630252100840336</v>
      </c>
      <c r="S22" s="16" t="s">
        <v>32</v>
      </c>
      <c r="T22" s="17">
        <f>'最低賃金の格差（÷東京）'!Q22/MIN('最低賃金の格差（÷東京）'!Q$4:Q$51)</f>
        <v>1.0637720488466758</v>
      </c>
      <c r="U22" s="17">
        <f>'最低賃金の格差（÷東京）'!R22/MIN('最低賃金の格差（÷東京）'!R$4:R$51)</f>
        <v>1.0643889618922471</v>
      </c>
      <c r="V22" s="17">
        <f>'最低賃金の格差（÷東京）'!S22/MIN('最低賃金の格差（÷東京）'!S$4:S$51)</f>
        <v>1.059493670886076</v>
      </c>
      <c r="W22" s="17">
        <f>'最低賃金の格差（÷東京）'!T22/MIN('最低賃金の格差（÷東京）'!T$4:T$51)</f>
        <v>1.058080808080808</v>
      </c>
      <c r="X22" s="17">
        <f>'最低賃金の格差（÷東京）'!U22/MIN('最低賃金の格差（÷東京）'!U$4:U$51)</f>
        <v>1.0560975609756098</v>
      </c>
    </row>
    <row r="23" spans="1:24">
      <c r="A23" s="16" t="s">
        <v>33</v>
      </c>
      <c r="B23" s="17">
        <f>'最低賃金の格差（÷東京）'!B23/MIN('最低賃金の格差（÷東京）'!B$4:B$51)</f>
        <v>1.0695364238410596</v>
      </c>
      <c r="C23" s="17">
        <f>'最低賃金の格差（÷東京）'!C23/MIN('最低賃金の格差（÷東京）'!C$4:C$51)</f>
        <v>1.0677685950413223</v>
      </c>
      <c r="D23" s="17">
        <f>'最低賃金の格差（÷東京）'!D23/MIN('最低賃金の格差（÷東京）'!D$4:D$51)</f>
        <v>1.0676567656765676</v>
      </c>
      <c r="E23" s="17">
        <f>'最低賃金の格差（÷東京）'!E23/MIN('最低賃金の格差（÷東京）'!E$4:E$51)</f>
        <v>1.069078947368421</v>
      </c>
      <c r="F23" s="17">
        <f>'最低賃金の格差（÷東京）'!F23/MIN('最低賃金の格差（÷東京）'!F$4:F$51)</f>
        <v>1.0737704918032787</v>
      </c>
      <c r="G23" s="16" t="s">
        <v>33</v>
      </c>
      <c r="H23" s="17">
        <f>'最低賃金の格差（÷東京）'!G23/MIN('最低賃金の格差（÷東京）'!G$4:G$51)</f>
        <v>1.0825242718446602</v>
      </c>
      <c r="I23" s="17">
        <f>'最低賃金の格差（÷東京）'!H23/MIN('最低賃金の格差（÷東京）'!H$4:H$51)</f>
        <v>1.0845295055821371</v>
      </c>
      <c r="J23" s="17">
        <f>'最低賃金の格差（÷東京）'!I23/MIN('最低賃金の格差（÷東京）'!I$4:I$51)</f>
        <v>1.0826709062003179</v>
      </c>
      <c r="K23" s="17">
        <f>'最低賃金の格差（÷東京）'!J23/MIN('最低賃金の格差（÷東京）'!J$4:J$51)</f>
        <v>1.0794392523364487</v>
      </c>
      <c r="L23" s="17">
        <f>'最低賃金の格差（÷東京）'!K23/MIN('最低賃金の格差（÷東京）'!K$4:K$51)</f>
        <v>1.075968992248062</v>
      </c>
      <c r="M23" s="16" t="s">
        <v>33</v>
      </c>
      <c r="N23" s="17">
        <f>'最低賃金の格差（÷東京）'!L23/MIN('最低賃金の格差（÷東京）'!L$4:L$51)</f>
        <v>1.0736196319018405</v>
      </c>
      <c r="O23" s="17">
        <f>'最低賃金の格差（÷東京）'!M23/MIN('最低賃金の格差（÷東京）'!M$4:M$51)</f>
        <v>1.0737951807228916</v>
      </c>
      <c r="P23" s="17">
        <f>'最低賃金の格差（÷東京）'!N23/MIN('最低賃金の格差（÷東京）'!N$4:N$51)</f>
        <v>1.0753323485967503</v>
      </c>
      <c r="Q23" s="17">
        <f>'最低賃金の格差（÷東京）'!O23/MIN('最低賃金の格差（÷東京）'!O$4:O$51)</f>
        <v>1.0764790764790766</v>
      </c>
      <c r="R23" s="17">
        <f>'最低賃金の格差（÷東京）'!P23/MIN('最低賃金の格差（÷東京）'!P$4:P$51)</f>
        <v>1.0784313725490196</v>
      </c>
      <c r="S23" s="16" t="s">
        <v>33</v>
      </c>
      <c r="T23" s="17">
        <f>'最低賃金の格差（÷東京）'!Q23/MIN('最低賃金の格差（÷東京）'!Q$4:Q$51)</f>
        <v>1.0786974219810042</v>
      </c>
      <c r="U23" s="17">
        <f>'最低賃金の格差（÷東京）'!R23/MIN('最低賃金の格差（÷東京）'!R$4:R$51)</f>
        <v>1.0788436268068331</v>
      </c>
      <c r="V23" s="17">
        <f>'最低賃金の格差（÷東京）'!S23/MIN('最低賃金の格差（÷東京）'!S$4:S$51)</f>
        <v>1.0734177215189873</v>
      </c>
      <c r="W23" s="17">
        <f>'最低賃金の格差（÷東京）'!T23/MIN('最低賃金の格差（÷東京）'!T$4:T$51)</f>
        <v>1.071969696969697</v>
      </c>
      <c r="X23" s="17">
        <f>'最低賃金の格差（÷東京）'!U23/MIN('最低賃金の格差（÷東京）'!U$4:U$51)</f>
        <v>1.0695121951219513</v>
      </c>
    </row>
    <row r="24" spans="1:24">
      <c r="A24" s="16" t="s">
        <v>34</v>
      </c>
      <c r="B24" s="17">
        <f>'最低賃金の格差（÷東京）'!B24/MIN('最低賃金の格差（÷東京）'!B$4:B$51)</f>
        <v>1.1059602649006621</v>
      </c>
      <c r="C24" s="17">
        <f>'最低賃金の格差（÷東京）'!C24/MIN('最低賃金の格差（÷東京）'!C$4:C$51)</f>
        <v>1.1041322314049586</v>
      </c>
      <c r="D24" s="17">
        <f>'最低賃金の格差（÷東京）'!D24/MIN('最低賃金の格差（÷東京）'!D$4:D$51)</f>
        <v>1.1039603960396041</v>
      </c>
      <c r="E24" s="17">
        <f>'最低賃金の格差（÷東京）'!E24/MIN('最低賃金の格差（÷東京）'!E$4:E$51)</f>
        <v>1.1036184210526316</v>
      </c>
      <c r="F24" s="17">
        <f>'最低賃金の格差（÷東京）'!F24/MIN('最低賃金の格差（÷東京）'!F$4:F$51)</f>
        <v>1.1065573770491803</v>
      </c>
      <c r="G24" s="16" t="s">
        <v>34</v>
      </c>
      <c r="H24" s="17">
        <f>'最低賃金の格差（÷東京）'!G24/MIN('最低賃金の格差（÷東京）'!G$4:G$51)</f>
        <v>1.1084142394822005</v>
      </c>
      <c r="I24" s="17">
        <f>'最低賃金の格差（÷東京）'!H24/MIN('最低賃金の格差（÷東京）'!H$4:H$51)</f>
        <v>1.1100478468899522</v>
      </c>
      <c r="J24" s="17">
        <f>'最低賃金の格差（÷東京）'!I24/MIN('最低賃金の格差（÷東京）'!I$4:I$51)</f>
        <v>1.1065182829888711</v>
      </c>
      <c r="K24" s="17">
        <f>'最低賃金の格差（÷東京）'!J24/MIN('最低賃金の格差（÷東京）'!J$4:J$51)</f>
        <v>1.0996884735202492</v>
      </c>
      <c r="L24" s="17">
        <f>'最低賃金の格差（÷東京）'!K24/MIN('最低賃金の格差（÷東京）'!K$4:K$51)</f>
        <v>1.096124031007752</v>
      </c>
      <c r="M24" s="16" t="s">
        <v>34</v>
      </c>
      <c r="N24" s="17">
        <f>'最低賃金の格差（÷東京）'!L24/MIN('最低賃金の格差（÷東京）'!L$4:L$51)</f>
        <v>1.093558282208589</v>
      </c>
      <c r="O24" s="17">
        <f>'最低賃金の格差（÷東京）'!M24/MIN('最低賃金の格差（÷東京）'!M$4:M$51)</f>
        <v>1.0903614457831325</v>
      </c>
      <c r="P24" s="17">
        <f>'最低賃金の格差（÷東京）'!N24/MIN('最低賃金の格差（÷東京）'!N$4:N$51)</f>
        <v>1.0901033973412111</v>
      </c>
      <c r="Q24" s="17">
        <f>'最低賃金の格差（÷東京）'!O24/MIN('最低賃金の格差（÷東京）'!O$4:O$51)</f>
        <v>1.0880230880230881</v>
      </c>
      <c r="R24" s="17">
        <f>'最低賃金の格差（÷東京）'!P24/MIN('最低賃金の格差（÷東京）'!P$4:P$51)</f>
        <v>1.0868347338935573</v>
      </c>
      <c r="S24" s="16" t="s">
        <v>34</v>
      </c>
      <c r="T24" s="17">
        <f>'最低賃金の格差（÷東京）'!Q24/MIN('最低賃金の格差（÷東京）'!Q$4:Q$51)</f>
        <v>1.0854816824966078</v>
      </c>
      <c r="U24" s="17">
        <f>'最低賃金の格差（÷東京）'!R24/MIN('最低賃金の格差（÷東京）'!R$4:R$51)</f>
        <v>1.0840998685939551</v>
      </c>
      <c r="V24" s="17">
        <f>'最低賃金の格差（÷東京）'!S24/MIN('最低賃金の格差（÷東京）'!S$4:S$51)</f>
        <v>1.0772151898734177</v>
      </c>
      <c r="W24" s="17">
        <f>'最低賃金の格差（÷東京）'!T24/MIN('最低賃金の格差（÷東京）'!T$4:T$51)</f>
        <v>1.0757575757575757</v>
      </c>
      <c r="X24" s="17">
        <f>'最低賃金の格差（÷東京）'!U24/MIN('最低賃金の格差（÷東京）'!U$4:U$51)</f>
        <v>1.0731707317073171</v>
      </c>
    </row>
    <row r="25" spans="1:24">
      <c r="A25" s="16" t="s">
        <v>35</v>
      </c>
      <c r="B25" s="17">
        <f>'最低賃金の格差（÷東京）'!B25/MIN('最低賃金の格差（÷東京）'!B$4:B$51)</f>
        <v>1.1109271523178808</v>
      </c>
      <c r="C25" s="17">
        <f>'最低賃金の格差（÷東京）'!C25/MIN('最低賃金の格差（÷東京）'!C$4:C$51)</f>
        <v>1.1090909090909091</v>
      </c>
      <c r="D25" s="17">
        <f>'最低賃金の格差（÷東京）'!D25/MIN('最低賃金の格差（÷東京）'!D$4:D$51)</f>
        <v>1.1105610561056105</v>
      </c>
      <c r="E25" s="17">
        <f>'最低賃金の格差（÷東京）'!E25/MIN('最低賃金の格差（÷東京）'!E$4:E$51)</f>
        <v>1.1134868421052631</v>
      </c>
      <c r="F25" s="17">
        <f>'最低賃金の格差（÷東京）'!F25/MIN('最低賃金の格差（÷東京）'!F$4:F$51)</f>
        <v>1.118032786885246</v>
      </c>
      <c r="G25" s="16" t="s">
        <v>35</v>
      </c>
      <c r="H25" s="17">
        <f>'最低賃金の格差（÷東京）'!G25/MIN('最低賃金の格差（÷東京）'!G$4:G$51)</f>
        <v>1.1278317152103559</v>
      </c>
      <c r="I25" s="17">
        <f>'最低賃金の格差（÷東京）'!H25/MIN('最低賃金の格差（÷東京）'!H$4:H$51)</f>
        <v>1.1339712918660287</v>
      </c>
      <c r="J25" s="17">
        <f>'最低賃金の格差（÷東京）'!I25/MIN('最低賃金の格差（÷東京）'!I$4:I$51)</f>
        <v>1.1335453100158983</v>
      </c>
      <c r="K25" s="17">
        <f>'最低賃金の格差（÷東京）'!J25/MIN('最低賃金の格差（÷東京）'!J$4:J$51)</f>
        <v>1.1292834890965731</v>
      </c>
      <c r="L25" s="17">
        <f>'最低賃金の格差（÷東京）'!K25/MIN('最低賃金の格差（÷東京）'!K$4:K$51)</f>
        <v>1.1286821705426358</v>
      </c>
      <c r="M25" s="16" t="s">
        <v>35</v>
      </c>
      <c r="N25" s="17">
        <f>'最低賃金の格差（÷東京）'!L25/MIN('最低賃金の格差（÷東京）'!L$4:L$51)</f>
        <v>1.1273006134969326</v>
      </c>
      <c r="O25" s="17">
        <f>'最低賃金の格差（÷東京）'!M25/MIN('最低賃金の格差（÷東京）'!M$4:M$51)</f>
        <v>1.1280120481927709</v>
      </c>
      <c r="P25" s="17">
        <f>'最低賃金の格差（÷東京）'!N25/MIN('最低賃金の格差（÷東京）'!N$4:N$51)</f>
        <v>1.1299852289512555</v>
      </c>
      <c r="Q25" s="17">
        <f>'最低賃金の格差（÷東京）'!O25/MIN('最低賃金の格差（÷東京）'!O$4:O$51)</f>
        <v>1.1298701298701299</v>
      </c>
      <c r="R25" s="17">
        <f>'最低賃金の格差（÷東京）'!P25/MIN('最低賃金の格差（÷東京）'!P$4:P$51)</f>
        <v>1.1302521008403361</v>
      </c>
      <c r="S25" s="16" t="s">
        <v>35</v>
      </c>
      <c r="T25" s="17">
        <f>'最低賃金の格差（÷東京）'!Q25/MIN('最低賃金の格差（÷東京）'!Q$4:Q$51)</f>
        <v>1.1289009497964724</v>
      </c>
      <c r="U25" s="17">
        <f>'最低賃金の格差（÷東京）'!R25/MIN('最低賃金の格差（÷東京）'!R$4:R$51)</f>
        <v>1.1274638633377134</v>
      </c>
      <c r="V25" s="17">
        <f>'最低賃金の格差（÷東京）'!S25/MIN('最低賃金の格差（÷東京）'!S$4:S$51)</f>
        <v>1.120253164556962</v>
      </c>
      <c r="W25" s="17">
        <f>'最低賃金の格差（÷東京）'!T25/MIN('最低賃金の格差（÷東京）'!T$4:T$51)</f>
        <v>1.1174242424242424</v>
      </c>
      <c r="X25" s="17">
        <f>'最低賃金の格差（÷東京）'!U25/MIN('最低賃金の格差（÷東京）'!U$4:U$51)</f>
        <v>1.1134146341463416</v>
      </c>
    </row>
    <row r="26" spans="1:24">
      <c r="A26" s="16" t="s">
        <v>36</v>
      </c>
      <c r="B26" s="17">
        <f>'最低賃金の格差（÷東京）'!B26/MIN('最低賃金の格差（÷東京）'!B$4:B$51)</f>
        <v>1.1274834437086092</v>
      </c>
      <c r="C26" s="17">
        <f>'最低賃金の格差（÷東京）'!C26/MIN('最低賃金の格差（÷東京）'!C$4:C$51)</f>
        <v>1.1256198347107438</v>
      </c>
      <c r="D26" s="17">
        <f>'最低賃金の格差（÷東京）'!D26/MIN('最低賃金の格差（÷東京）'!D$4:D$51)</f>
        <v>1.1270627062706271</v>
      </c>
      <c r="E26" s="17">
        <f>'最低賃金の格差（÷東京）'!E26/MIN('最低賃金の格差（÷東京）'!E$4:E$51)</f>
        <v>1.131578947368421</v>
      </c>
      <c r="F26" s="17">
        <f>'最低賃金の格差（÷東京）'!F26/MIN('最低賃金の格差（÷東京）'!F$4:F$51)</f>
        <v>1.1377049180327869</v>
      </c>
      <c r="G26" s="16" t="s">
        <v>36</v>
      </c>
      <c r="H26" s="17">
        <f>'最低賃金の格差（÷東京）'!G26/MIN('最低賃金の格差（÷東京）'!G$4:G$51)</f>
        <v>1.1553398058252426</v>
      </c>
      <c r="I26" s="17">
        <f>'最低賃金の格差（÷東京）'!H26/MIN('最低賃金の格差（÷東京）'!H$4:H$51)</f>
        <v>1.1658692185007975</v>
      </c>
      <c r="J26" s="17">
        <f>'最低賃金の格差（÷東京）'!I26/MIN('最低賃金の格差（÷東京）'!I$4:I$51)</f>
        <v>1.1637519872813991</v>
      </c>
      <c r="K26" s="17">
        <f>'最低賃金の格差（÷東京）'!J26/MIN('最低賃金の格差（÷東京）'!J$4:J$51)</f>
        <v>1.1604361370716512</v>
      </c>
      <c r="L26" s="17">
        <f>'最低賃金の格差（÷東京）'!K26/MIN('最低賃金の格差（÷東京）'!K$4:K$51)</f>
        <v>1.1627906976744187</v>
      </c>
      <c r="M26" s="16" t="s">
        <v>36</v>
      </c>
      <c r="N26" s="17">
        <f>'最低賃金の格差（÷東京）'!L26/MIN('最低賃金の格差（÷東京）'!L$4:L$51)</f>
        <v>1.1625766871165644</v>
      </c>
      <c r="O26" s="17">
        <f>'最低賃金の格差（÷東京）'!M26/MIN('最低賃金の格差（÷東京）'!M$4:M$51)</f>
        <v>1.1746987951807228</v>
      </c>
      <c r="P26" s="17">
        <f>'最低賃金の格差（÷東京）'!N26/MIN('最低賃金の格差（÷東京）'!N$4:N$51)</f>
        <v>1.1816838995568686</v>
      </c>
      <c r="Q26" s="17">
        <f>'最低賃金の格差（÷東京）'!O26/MIN('最低賃金の格差（÷東京）'!O$4:O$51)</f>
        <v>1.1832611832611832</v>
      </c>
      <c r="R26" s="17">
        <f>'最低賃金の格差（÷東京）'!P26/MIN('最低賃金の格差（÷東京）'!P$4:P$51)</f>
        <v>1.1834733893557421</v>
      </c>
      <c r="S26" s="16" t="s">
        <v>36</v>
      </c>
      <c r="T26" s="17">
        <f>'最低賃金の格差（÷東京）'!Q26/MIN('最低賃金の格差（÷東京）'!Q$4:Q$51)</f>
        <v>1.1818181818181819</v>
      </c>
      <c r="U26" s="17">
        <f>'最低賃金の格差（÷東京）'!R26/MIN('最低賃金の格差（÷東京）'!R$4:R$51)</f>
        <v>1.1800262812089355</v>
      </c>
      <c r="V26" s="17">
        <f>'最低賃金の格差（÷東京）'!S26/MIN('最低賃金の格差（÷東京）'!S$4:S$51)</f>
        <v>1.1721518987341772</v>
      </c>
      <c r="W26" s="17">
        <f>'最低賃金の格差（÷東京）'!T26/MIN('最低賃金の格差（÷東京）'!T$4:T$51)</f>
        <v>1.1704545454545454</v>
      </c>
      <c r="X26" s="17">
        <f>'最低賃金の格差（÷東京）'!U26/MIN('最低賃金の格差（÷東京）'!U$4:U$51)</f>
        <v>1.1646341463414636</v>
      </c>
    </row>
    <row r="27" spans="1:24">
      <c r="A27" s="16" t="s">
        <v>37</v>
      </c>
      <c r="B27" s="17">
        <f>'最低賃金の格差（÷東京）'!B27/MIN('最低賃金の格差（÷東京）'!B$4:B$51)</f>
        <v>1.1043046357615893</v>
      </c>
      <c r="C27" s="17">
        <f>'最低賃金の格差（÷東京）'!C27/MIN('最低賃金の格差（÷東京）'!C$4:C$51)</f>
        <v>1.1024793388429752</v>
      </c>
      <c r="D27" s="17">
        <f>'最低賃金の格差（÷東京）'!D27/MIN('最低賃金の格差（÷東京）'!D$4:D$51)</f>
        <v>1.1023102310231023</v>
      </c>
      <c r="E27" s="17">
        <f>'最低賃金の格差（÷東京）'!E27/MIN('最低賃金の格差（÷東京）'!E$4:E$51)</f>
        <v>1.1036184210526316</v>
      </c>
      <c r="F27" s="17">
        <f>'最低賃金の格差（÷東京）'!F27/MIN('最低賃金の格差（÷東京）'!F$4:F$51)</f>
        <v>1.1065573770491803</v>
      </c>
      <c r="G27" s="16" t="s">
        <v>37</v>
      </c>
      <c r="H27" s="17">
        <f>'最低賃金の格差（÷東京）'!G27/MIN('最低賃金の格差（÷東京）'!G$4:G$51)</f>
        <v>1.1148867313915858</v>
      </c>
      <c r="I27" s="17">
        <f>'最低賃金の格差（÷東京）'!H27/MIN('最低賃金の格差（÷東京）'!H$4:H$51)</f>
        <v>1.1180223285486441</v>
      </c>
      <c r="J27" s="17">
        <f>'最低賃金の格差（÷東京）'!I27/MIN('最低賃金の格差（÷東京）'!I$4:I$51)</f>
        <v>1.1160572337042927</v>
      </c>
      <c r="K27" s="17">
        <f>'最低賃金の格差（÷東京）'!J27/MIN('最低賃金の格差（÷東京）'!J$4:J$51)</f>
        <v>1.1121495327102804</v>
      </c>
      <c r="L27" s="17">
        <f>'最低賃金の格差（÷東京）'!K27/MIN('最低賃金の格差（÷東京）'!K$4:K$51)</f>
        <v>1.1116279069767443</v>
      </c>
      <c r="M27" s="16" t="s">
        <v>37</v>
      </c>
      <c r="N27" s="17">
        <f>'最低賃金の格差（÷東京）'!L27/MIN('最低賃金の格差（÷東京）'!L$4:L$51)</f>
        <v>1.1104294478527608</v>
      </c>
      <c r="O27" s="17">
        <f>'最低賃金の格差（÷東京）'!M27/MIN('最低賃金の格差（÷東京）'!M$4:M$51)</f>
        <v>1.1099397590361444</v>
      </c>
      <c r="P27" s="17">
        <f>'最低賃金の格差（÷東京）'!N27/MIN('最低賃金の格差（÷東京）'!N$4:N$51)</f>
        <v>1.1122599704579026</v>
      </c>
      <c r="Q27" s="17">
        <f>'最低賃金の格差（÷東京）'!O27/MIN('最低賃金の格差（÷東京）'!O$4:O$51)</f>
        <v>1.1125541125541127</v>
      </c>
      <c r="R27" s="17">
        <f>'最低賃金の格差（÷東京）'!P27/MIN('最低賃金の格差（÷東京）'!P$4:P$51)</f>
        <v>1.1134453781512603</v>
      </c>
      <c r="S27" s="16" t="s">
        <v>37</v>
      </c>
      <c r="T27" s="17">
        <f>'最低賃金の格差（÷東京）'!Q27/MIN('最低賃金の格差（÷東京）'!Q$4:Q$51)</f>
        <v>1.1126187245590231</v>
      </c>
      <c r="U27" s="17">
        <f>'最低賃金の格差（÷東京）'!R27/MIN('最低賃金の格差（÷東京）'!R$4:R$51)</f>
        <v>1.1116951379763469</v>
      </c>
      <c r="V27" s="17">
        <f>'最低賃金の格差（÷東京）'!S27/MIN('最低賃金の格差（÷東京）'!S$4:S$51)</f>
        <v>1.1050632911392406</v>
      </c>
      <c r="W27" s="17">
        <f>'最低賃金の格差（÷東京）'!T27/MIN('最低賃金の格差（÷東京）'!T$4:T$51)</f>
        <v>1.1035353535353536</v>
      </c>
      <c r="X27" s="17">
        <f>'最低賃金の格差（÷東京）'!U27/MIN('最低賃金の格差（÷東京）'!U$4:U$51)</f>
        <v>1.0999999999999999</v>
      </c>
    </row>
    <row r="28" spans="1:24">
      <c r="A28" s="16" t="s">
        <v>38</v>
      </c>
      <c r="B28" s="17">
        <f>'最低賃金の格差（÷東京）'!B28/MIN('最低賃金の格差（÷東京）'!B$4:B$51)</f>
        <v>1.0778145695364238</v>
      </c>
      <c r="C28" s="17">
        <f>'最低賃金の格差（÷東京）'!C28/MIN('最低賃金の格差（÷東京）'!C$4:C$51)</f>
        <v>1.0760330578512396</v>
      </c>
      <c r="D28" s="17">
        <f>'最低賃金の格差（÷東京）'!D28/MIN('最低賃金の格差（÷東京）'!D$4:D$51)</f>
        <v>1.075907590759076</v>
      </c>
      <c r="E28" s="17">
        <f>'最低賃金の格差（÷東京）'!E28/MIN('最低賃金の格差（÷東京）'!E$4:E$51)</f>
        <v>1.080592105263158</v>
      </c>
      <c r="F28" s="17">
        <f>'最低賃金の格差（÷東京）'!F28/MIN('最低賃金の格差（÷東京）'!F$4:F$51)</f>
        <v>1.0852459016393443</v>
      </c>
      <c r="G28" s="16" t="s">
        <v>38</v>
      </c>
      <c r="H28" s="17">
        <f>'最低賃金の格差（÷東京）'!G28/MIN('最低賃金の格差（÷東京）'!G$4:G$51)</f>
        <v>1.0954692556634305</v>
      </c>
      <c r="I28" s="17">
        <f>'最低賃金の格差（÷東京）'!H28/MIN('最低賃金の格差（÷東京）'!H$4:H$51)</f>
        <v>1.10207336523126</v>
      </c>
      <c r="J28" s="17">
        <f>'最低賃金の格差（÷東京）'!I28/MIN('最低賃金の格差（÷東京）'!I$4:I$51)</f>
        <v>1.1017488076311606</v>
      </c>
      <c r="K28" s="17">
        <f>'最低賃金の格差（÷東京）'!J28/MIN('最低賃金の格差（÷東京）'!J$4:J$51)</f>
        <v>1.0996884735202492</v>
      </c>
      <c r="L28" s="17">
        <f>'最低賃金の格差（÷東京）'!K28/MIN('最低賃金の格差（÷東京）'!K$4:K$51)</f>
        <v>1.0992248062015506</v>
      </c>
      <c r="M28" s="16" t="s">
        <v>38</v>
      </c>
      <c r="N28" s="17">
        <f>'最低賃金の格差（÷東京）'!L28/MIN('最低賃金の格差（÷東京）'!L$4:L$51)</f>
        <v>1.0981595092024541</v>
      </c>
      <c r="O28" s="17">
        <f>'最低賃金の格差（÷東京）'!M28/MIN('最低賃金の格差（÷東京）'!M$4:M$51)</f>
        <v>1.0993975903614457</v>
      </c>
      <c r="P28" s="17">
        <f>'最低賃金の格差（÷東京）'!N28/MIN('最低賃金の格差（÷東京）'!N$4:N$51)</f>
        <v>1.1019202363367797</v>
      </c>
      <c r="Q28" s="17">
        <f>'最低賃金の格差（÷東京）'!O28/MIN('最低賃金の格差（÷東京）'!O$4:O$51)</f>
        <v>1.1024531024531026</v>
      </c>
      <c r="R28" s="17">
        <f>'最低賃金の格差（÷東京）'!P28/MIN('最低賃金の格差（÷東京）'!P$4:P$51)</f>
        <v>1.1036414565826329</v>
      </c>
      <c r="S28" s="16" t="s">
        <v>38</v>
      </c>
      <c r="T28" s="17">
        <f>'最低賃金の格差（÷東京）'!Q28/MIN('最低賃金の格差（÷東京）'!Q$4:Q$51)</f>
        <v>1.1017639077340571</v>
      </c>
      <c r="U28" s="17">
        <f>'最低賃金の格差（÷東京）'!R28/MIN('最低賃金の格差（÷東京）'!R$4:R$51)</f>
        <v>1.1024967148488831</v>
      </c>
      <c r="V28" s="17">
        <f>'最低賃金の格差（÷東京）'!S28/MIN('最低賃金の格差（÷東京）'!S$4:S$51)</f>
        <v>1.0962025316455697</v>
      </c>
      <c r="W28" s="17">
        <f>'最低賃金の格差（÷東京）'!T28/MIN('最低賃金の格差（÷東京）'!T$4:T$51)</f>
        <v>1.0959595959595958</v>
      </c>
      <c r="X28" s="17">
        <f>'最低賃金の格差（÷東京）'!U28/MIN('最低賃金の格差（÷東京）'!U$4:U$51)</f>
        <v>1.0926829268292684</v>
      </c>
    </row>
    <row r="29" spans="1:24">
      <c r="A29" s="16" t="s">
        <v>39</v>
      </c>
      <c r="B29" s="17">
        <f>'最低賃金の格差（÷東京）'!B29/MIN('最低賃金の格差（÷東京）'!B$4:B$51)</f>
        <v>1.120860927152318</v>
      </c>
      <c r="C29" s="17">
        <f>'最低賃金の格差（÷東京）'!C29/MIN('最低賃金の格差（÷東京）'!C$4:C$51)</f>
        <v>1.1190082644628101</v>
      </c>
      <c r="D29" s="17">
        <f>'最低賃金の格差（÷東京）'!D29/MIN('最低賃金の格差（÷東京）'!D$4:D$51)</f>
        <v>1.1188118811881187</v>
      </c>
      <c r="E29" s="17">
        <f>'最低賃金の格差（÷東京）'!E29/MIN('最低賃金の格差（÷東京）'!E$4:E$51)</f>
        <v>1.1217105263157896</v>
      </c>
      <c r="F29" s="17">
        <f>'最低賃金の格差（÷東京）'!F29/MIN('最低賃金の格差（÷東京）'!F$4:F$51)</f>
        <v>1.1245901639344262</v>
      </c>
      <c r="G29" s="16" t="s">
        <v>39</v>
      </c>
      <c r="H29" s="17">
        <f>'最低賃金の格差（÷東京）'!G29/MIN('最低賃金の格差（÷東京）'!G$4:G$51)</f>
        <v>1.1326860841423949</v>
      </c>
      <c r="I29" s="17">
        <f>'最低賃金の格差（÷東京）'!H29/MIN('最低賃金の格差（÷東京）'!H$4:H$51)</f>
        <v>1.1435406698564592</v>
      </c>
      <c r="J29" s="17">
        <f>'最低賃金の格差（÷東京）'!I29/MIN('最低賃金の格差（÷東京）'!I$4:I$51)</f>
        <v>1.1589825119236885</v>
      </c>
      <c r="K29" s="17">
        <f>'最低賃金の格差（÷東京）'!J29/MIN('最低賃金の格差（÷東京）'!J$4:J$51)</f>
        <v>1.1666666666666667</v>
      </c>
      <c r="L29" s="17">
        <f>'最低賃金の格差（÷東京）'!K29/MIN('最低賃金の格差（÷東京）'!K$4:K$51)</f>
        <v>1.1643410852713179</v>
      </c>
      <c r="M29" s="16" t="s">
        <v>39</v>
      </c>
      <c r="N29" s="17">
        <f>'最低賃金の格差（÷東京）'!L29/MIN('最低賃金の格差（÷東京）'!L$4:L$51)</f>
        <v>1.1641104294478528</v>
      </c>
      <c r="O29" s="17">
        <f>'最低賃金の格差（÷東京）'!M29/MIN('最低賃金の格差（÷東京）'!M$4:M$51)</f>
        <v>1.1641566265060239</v>
      </c>
      <c r="P29" s="17">
        <f>'最低賃金の格差（÷東京）'!N29/MIN('最低賃金の格差（÷東京）'!N$4:N$51)</f>
        <v>1.1654357459379614</v>
      </c>
      <c r="Q29" s="17">
        <f>'最低賃金の格差（÷東京）'!O29/MIN('最低賃金の格差（÷東京）'!O$4:O$51)</f>
        <v>1.1645021645021645</v>
      </c>
      <c r="R29" s="17">
        <f>'最低賃金の格差（÷東京）'!P29/MIN('最低賃金の格差（÷東京）'!P$4:P$51)</f>
        <v>1.1638655462184873</v>
      </c>
      <c r="S29" s="16" t="s">
        <v>39</v>
      </c>
      <c r="T29" s="17">
        <f>'最低賃金の格差（÷東京）'!Q29/MIN('最低賃金の格差（÷東京）'!Q$4:Q$51)</f>
        <v>1.1614654002713705</v>
      </c>
      <c r="U29" s="17">
        <f>'最低賃金の格差（÷東京）'!R29/MIN('最低賃金の格差（÷東京）'!R$4:R$51)</f>
        <v>1.1590013140604467</v>
      </c>
      <c r="V29" s="17">
        <f>'最低賃金の格差（÷東京）'!S29/MIN('最低賃金の格差（÷東京）'!S$4:S$51)</f>
        <v>1.150632911392405</v>
      </c>
      <c r="W29" s="17">
        <f>'最低賃金の格差（÷東京）'!T29/MIN('最低賃金の格差（÷東京）'!T$4:T$51)</f>
        <v>1.1477272727272727</v>
      </c>
      <c r="X29" s="17">
        <f>'最低賃金の格差（÷東京）'!U29/MIN('最低賃金の格差（÷東京）'!U$4:U$51)</f>
        <v>1.1426829268292682</v>
      </c>
    </row>
    <row r="30" spans="1:24">
      <c r="A30" s="16" t="s">
        <v>40</v>
      </c>
      <c r="B30" s="17">
        <f>'最低賃金の格差（÷東京）'!B30/MIN('最低賃金の格差（÷東京）'!B$4:B$51)</f>
        <v>1.1639072847682119</v>
      </c>
      <c r="C30" s="17">
        <f>'最低賃金の格差（÷東京）'!C30/MIN('最低賃金の格差（÷東京）'!C$4:C$51)</f>
        <v>1.1619834710743802</v>
      </c>
      <c r="D30" s="17">
        <f>'最低賃金の格差（÷東京）'!D30/MIN('最低賃金の格差（÷東京）'!D$4:D$51)</f>
        <v>1.1617161716171618</v>
      </c>
      <c r="E30" s="17">
        <f>'最低賃金の格差（÷東京）'!E30/MIN('最低賃金の格差（÷東京）'!E$4:E$51)</f>
        <v>1.1644736842105263</v>
      </c>
      <c r="F30" s="17">
        <f>'最低賃金の格差（÷東京）'!F30/MIN('最低賃金の格差（÷東京）'!F$4:F$51)</f>
        <v>1.1672131147540983</v>
      </c>
      <c r="G30" s="16" t="s">
        <v>40</v>
      </c>
      <c r="H30" s="17">
        <f>'最低賃金の格差（÷東京）'!G30/MIN('最低賃金の格差（÷東京）'!G$4:G$51)</f>
        <v>1.1828478964401294</v>
      </c>
      <c r="I30" s="17">
        <f>'最低賃金の格差（÷東京）'!H30/MIN('最低賃金の格差（÷東京）'!H$4:H$51)</f>
        <v>1.1929824561403508</v>
      </c>
      <c r="J30" s="17">
        <f>'最低賃金の格差（÷東京）'!I30/MIN('最低賃金の格差（÷東京）'!I$4:I$51)</f>
        <v>1.2114467408585057</v>
      </c>
      <c r="K30" s="17">
        <f>'最低賃金の格差（÷東京）'!J30/MIN('最低賃金の格差（÷東京）'!J$4:J$51)</f>
        <v>1.2133956386292835</v>
      </c>
      <c r="L30" s="17">
        <f>'最低賃金の格差（÷東京）'!K30/MIN('最低賃金の格差（÷東京）'!K$4:K$51)</f>
        <v>1.2186046511627908</v>
      </c>
      <c r="M30" s="16" t="s">
        <v>40</v>
      </c>
      <c r="N30" s="17">
        <f>'最低賃金の格差（÷東京）'!L30/MIN('最低賃金の格差（÷東京）'!L$4:L$51)</f>
        <v>1.2269938650306749</v>
      </c>
      <c r="O30" s="17">
        <f>'最低賃金の格差（÷東京）'!M30/MIN('最低賃金の格差（÷東京）'!M$4:M$51)</f>
        <v>1.2334337349397588</v>
      </c>
      <c r="P30" s="17">
        <f>'最低賃金の格差（÷東京）'!N30/MIN('最低賃金の格差（÷東京）'!N$4:N$51)</f>
        <v>1.2378138847858198</v>
      </c>
      <c r="Q30" s="17">
        <f>'最低賃金の格差（÷東京）'!O30/MIN('最低賃金の格差（÷東京）'!O$4:O$51)</f>
        <v>1.2380952380952381</v>
      </c>
      <c r="R30" s="17">
        <f>'最低賃金の格差（÷東京）'!P30/MIN('最低賃金の格差（÷東京）'!P$4:P$51)</f>
        <v>1.2366946778711483</v>
      </c>
      <c r="S30" s="16" t="s">
        <v>40</v>
      </c>
      <c r="T30" s="17">
        <f>'最低賃金の格差（÷東京）'!Q30/MIN('最低賃金の格差（÷東京）'!Q$4:Q$51)</f>
        <v>1.2333785617367707</v>
      </c>
      <c r="U30" s="17">
        <f>'最低賃金の格差（÷東京）'!R30/MIN('最低賃金の格差（÷東京）'!R$4:R$51)</f>
        <v>1.2299605781865965</v>
      </c>
      <c r="V30" s="17">
        <f>'最低賃金の格差（÷東京）'!S30/MIN('最低賃金の格差（÷東京）'!S$4:S$51)</f>
        <v>1.2177215189873418</v>
      </c>
      <c r="W30" s="17">
        <f>'最低賃金の格差（÷東京）'!T30/MIN('最低賃金の格差（÷東京）'!T$4:T$51)</f>
        <v>1.2171717171717171</v>
      </c>
      <c r="X30" s="17">
        <f>'最低賃金の格差（÷東京）'!U30/MIN('最低賃金の格差（÷東京）'!U$4:U$51)</f>
        <v>1.2097560975609756</v>
      </c>
    </row>
    <row r="31" spans="1:24">
      <c r="A31" s="16" t="s">
        <v>41</v>
      </c>
      <c r="B31" s="17">
        <f>'最低賃金の格差（÷東京）'!B31/MIN('最低賃金の格差（÷東京）'!B$4:B$51)</f>
        <v>1.1175496688741722</v>
      </c>
      <c r="C31" s="17">
        <f>'最低賃金の格差（÷東京）'!C31/MIN('最低賃金の格差（÷東京）'!C$4:C$51)</f>
        <v>1.115702479338843</v>
      </c>
      <c r="D31" s="17">
        <f>'最低賃金の格差（÷東京）'!D31/MIN('最低賃金の格差（÷東京）'!D$4:D$51)</f>
        <v>1.1155115511551155</v>
      </c>
      <c r="E31" s="17">
        <f>'最低賃金の格差（÷東京）'!E31/MIN('最低賃金の格差（÷東京）'!E$4:E$51)</f>
        <v>1.1167763157894737</v>
      </c>
      <c r="F31" s="17">
        <f>'最低賃金の格差（÷東京）'!F31/MIN('最低賃金の格差（÷東京）'!F$4:F$51)</f>
        <v>1.119672131147541</v>
      </c>
      <c r="G31" s="16" t="s">
        <v>41</v>
      </c>
      <c r="H31" s="17">
        <f>'最低賃金の格差（÷東京）'!G31/MIN('最低賃金の格差（÷東京）'!G$4:G$51)</f>
        <v>1.1278317152103559</v>
      </c>
      <c r="I31" s="17">
        <f>'最低賃金の格差（÷東京）'!H31/MIN('最低賃金の格差（÷東京）'!H$4:H$51)</f>
        <v>1.135566188197767</v>
      </c>
      <c r="J31" s="17">
        <f>'最低賃金の格差（÷東京）'!I31/MIN('最低賃金の格差（÷東京）'!I$4:I$51)</f>
        <v>1.1462639109697934</v>
      </c>
      <c r="K31" s="17">
        <f>'最低賃金の格差（÷東京）'!J31/MIN('最低賃金の格差（÷東京）'!J$4:J$51)</f>
        <v>1.1433021806853583</v>
      </c>
      <c r="L31" s="17">
        <f>'最低賃金の格差（÷東京）'!K31/MIN('最低賃金の格差（÷東京）'!K$4:K$51)</f>
        <v>1.1457364341085272</v>
      </c>
      <c r="M31" s="16" t="s">
        <v>41</v>
      </c>
      <c r="N31" s="17">
        <f>'最低賃金の格差（÷東京）'!L31/MIN('最低賃金の格差（÷東京）'!L$4:L$51)</f>
        <v>1.1487730061349692</v>
      </c>
      <c r="O31" s="17">
        <f>'最低賃金の格差（÷東京）'!M31/MIN('最低賃金の格差（÷東京）'!M$4:M$51)</f>
        <v>1.1460843373493974</v>
      </c>
      <c r="P31" s="17">
        <f>'最低賃金の格差（÷東京）'!N31/MIN('最低賃金の格差（÷東京）'!N$4:N$51)</f>
        <v>1.1462333825701623</v>
      </c>
      <c r="Q31" s="17">
        <f>'最低賃金の格差（÷東京）'!O31/MIN('最低賃金の格差（÷東京）'!O$4:O$51)</f>
        <v>1.145743145743146</v>
      </c>
      <c r="R31" s="17">
        <f>'最低賃金の格差（÷東京）'!P31/MIN('最低賃金の格差（÷東京）'!P$4:P$51)</f>
        <v>1.1470588235294117</v>
      </c>
      <c r="S31" s="16" t="s">
        <v>41</v>
      </c>
      <c r="T31" s="17">
        <f>'最低賃金の格差（÷東京）'!Q31/MIN('最低賃金の格差（÷東京）'!Q$4:Q$51)</f>
        <v>1.1451831750339212</v>
      </c>
      <c r="U31" s="17">
        <f>'最低賃金の格差（÷東京）'!R31/MIN('最低賃金の格差（÷東京）'!R$4:R$51)</f>
        <v>1.1445466491458607</v>
      </c>
      <c r="V31" s="17">
        <f>'最低賃金の格差（÷東京）'!S31/MIN('最低賃金の格差（÷東京）'!S$4:S$51)</f>
        <v>1.1379746835443039</v>
      </c>
      <c r="W31" s="17">
        <f>'最低賃金の格差（÷東京）'!T31/MIN('最低賃金の格差（÷東京）'!T$4:T$51)</f>
        <v>1.1363636363636362</v>
      </c>
      <c r="X31" s="17">
        <f>'最低賃金の格差（÷東京）'!U31/MIN('最低賃金の格差（÷東京）'!U$4:U$51)</f>
        <v>1.1317073170731708</v>
      </c>
    </row>
    <row r="32" spans="1:24">
      <c r="A32" s="16" t="s">
        <v>42</v>
      </c>
      <c r="B32" s="17">
        <f>'最低賃金の格差（÷東京）'!B32/MIN('最低賃金の格差（÷東京）'!B$4:B$51)</f>
        <v>1.0711920529801324</v>
      </c>
      <c r="C32" s="17">
        <f>'最低賃金の格差（÷東京）'!C32/MIN('最低賃金の格差（÷東京）'!C$4:C$51)</f>
        <v>1.0694214876033059</v>
      </c>
      <c r="D32" s="17">
        <f>'最低賃金の格差（÷東京）'!D32/MIN('最低賃金の格差（÷東京）'!D$4:D$51)</f>
        <v>1.0693069306930694</v>
      </c>
      <c r="E32" s="17">
        <f>'最低賃金の格差（÷東京）'!E32/MIN('最低賃金の格差（÷東京）'!E$4:E$51)</f>
        <v>1.0723684210526316</v>
      </c>
      <c r="F32" s="17">
        <f>'最低賃金の格差（÷東京）'!F32/MIN('最低賃金の格差（÷東京）'!F$4:F$51)</f>
        <v>1.0754098360655737</v>
      </c>
      <c r="G32" s="16" t="s">
        <v>42</v>
      </c>
      <c r="H32" s="17">
        <f>'最低賃金の格差（÷東京）'!G32/MIN('最低賃金の格差（÷東京）'!G$4:G$51)</f>
        <v>1.0792880258899678</v>
      </c>
      <c r="I32" s="17">
        <f>'最低賃金の格差（÷東京）'!H32/MIN('最低賃金の格差（÷東京）'!H$4:H$51)</f>
        <v>1.0813397129186602</v>
      </c>
      <c r="J32" s="17">
        <f>'最低賃金の格差（÷東京）'!I32/MIN('最低賃金の格差（÷東京）'!I$4:I$51)</f>
        <v>1.0794912559618441</v>
      </c>
      <c r="K32" s="17">
        <f>'最低賃金の格差（÷東京）'!J32/MIN('最低賃金の格差（÷東京）'!J$4:J$51)</f>
        <v>1.0763239875389408</v>
      </c>
      <c r="L32" s="17">
        <f>'最低賃金の格差（÷東京）'!K32/MIN('最低賃金の格差（÷東京）'!K$4:K$51)</f>
        <v>1.074418604651163</v>
      </c>
      <c r="M32" s="16" t="s">
        <v>42</v>
      </c>
      <c r="N32" s="17">
        <f>'最低賃金の格差（÷東京）'!L32/MIN('最低賃金の格差（÷東京）'!L$4:L$51)</f>
        <v>1.0720858895705521</v>
      </c>
      <c r="O32" s="17">
        <f>'最低賃金の格差（÷東京）'!M32/MIN('最低賃金の格差（÷東京）'!M$4:M$51)</f>
        <v>1.0692771084337349</v>
      </c>
      <c r="P32" s="17">
        <f>'最低賃金の格差（÷東京）'!N32/MIN('最低賃金の格差（÷東京）'!N$4:N$51)</f>
        <v>1.069423929098966</v>
      </c>
      <c r="Q32" s="17">
        <f>'最低賃金の格差（÷東京）'!O32/MIN('最低賃金の格差（÷東京）'!O$4:O$51)</f>
        <v>1.067821067821068</v>
      </c>
      <c r="R32" s="17">
        <f>'最低賃金の格差（÷東京）'!P32/MIN('最低賃金の格差（÷東京）'!P$4:P$51)</f>
        <v>1.0672268907563025</v>
      </c>
      <c r="S32" s="16" t="s">
        <v>42</v>
      </c>
      <c r="T32" s="17">
        <f>'最低賃金の格差（÷東京）'!Q32/MIN('最低賃金の格差（÷東京）'!Q$4:Q$51)</f>
        <v>1.0664857530529173</v>
      </c>
      <c r="U32" s="17">
        <f>'最低賃金の格差（÷東京）'!R32/MIN('最低賃金の格差（÷東京）'!R$4:R$51)</f>
        <v>1.0657030223390276</v>
      </c>
      <c r="V32" s="17">
        <f>'最低賃金の格差（÷東京）'!S32/MIN('最低賃金の格差（÷東京）'!S$4:S$51)</f>
        <v>1.059493670886076</v>
      </c>
      <c r="W32" s="17">
        <f>'最低賃金の格差（÷東京）'!T32/MIN('最低賃金の格差（÷東京）'!T$4:T$51)</f>
        <v>1.058080808080808</v>
      </c>
      <c r="X32" s="17">
        <f>'最低賃金の格差（÷東京）'!U32/MIN('最低賃金の格差（÷東京）'!U$4:U$51)</f>
        <v>1.0560975609756098</v>
      </c>
    </row>
    <row r="33" spans="1:24">
      <c r="A33" s="16" t="s">
        <v>43</v>
      </c>
      <c r="B33" s="17">
        <f>'最低賃金の格差（÷東京）'!B33/MIN('最低賃金の格差（÷東京）'!B$4:B$51)</f>
        <v>1.0678807947019868</v>
      </c>
      <c r="C33" s="17">
        <f>'最低賃金の格差（÷東京）'!C33/MIN('最低賃金の格差（÷東京）'!C$4:C$51)</f>
        <v>1.0661157024793388</v>
      </c>
      <c r="D33" s="17">
        <f>'最低賃金の格差（÷東京）'!D33/MIN('最低賃金の格差（÷東京）'!D$4:D$51)</f>
        <v>1.0643564356435644</v>
      </c>
      <c r="E33" s="17">
        <f>'最低賃金の格差（÷東京）'!E33/MIN('最低賃金の格差（÷東京）'!E$4:E$51)</f>
        <v>1.0674342105263157</v>
      </c>
      <c r="F33" s="17">
        <f>'最低賃金の格差（÷東京）'!F33/MIN('最低賃金の格差（÷東京）'!F$4:F$51)</f>
        <v>1.0688524590163935</v>
      </c>
      <c r="G33" s="16" t="s">
        <v>43</v>
      </c>
      <c r="H33" s="17">
        <f>'最低賃金の格差（÷東京）'!G33/MIN('最低賃金の格差（÷東京）'!G$4:G$51)</f>
        <v>1.0711974110032363</v>
      </c>
      <c r="I33" s="17">
        <f>'最低賃金の格差（÷東京）'!H33/MIN('最低賃金の格差（÷東京）'!H$4:H$51)</f>
        <v>1.073365231259968</v>
      </c>
      <c r="J33" s="17">
        <f>'最低賃金の格差（÷東京）'!I33/MIN('最低賃金の格差（÷東京）'!I$4:I$51)</f>
        <v>1.0715421303656598</v>
      </c>
      <c r="K33" s="17">
        <f>'最低賃金の格差（÷東京）'!J33/MIN('最低賃金の格差（÷東京）'!J$4:J$51)</f>
        <v>1.0654205607476634</v>
      </c>
      <c r="L33" s="17">
        <f>'最低賃金の格差（÷東京）'!K33/MIN('最低賃金の格差（÷東京）'!K$4:K$51)</f>
        <v>1.0620155038759691</v>
      </c>
      <c r="M33" s="16" t="s">
        <v>43</v>
      </c>
      <c r="N33" s="17">
        <f>'最低賃金の格差（÷東京）'!L33/MIN('最低賃金の格差（÷東京）'!L$4:L$51)</f>
        <v>1.0582822085889569</v>
      </c>
      <c r="O33" s="17">
        <f>'最低賃金の格差（÷東京）'!M33/MIN('最低賃金の格差（÷東京）'!M$4:M$51)</f>
        <v>1.0557228915662651</v>
      </c>
      <c r="P33" s="17">
        <f>'最低賃金の格差（÷東京）'!N33/MIN('最低賃金の格差（÷東京）'!N$4:N$51)</f>
        <v>1.0561299852289512</v>
      </c>
      <c r="Q33" s="17">
        <f>'最低賃金の格差（÷東京）'!O33/MIN('最低賃金の格差（÷東京）'!O$4:O$51)</f>
        <v>1.0548340548340549</v>
      </c>
      <c r="R33" s="17">
        <f>'最低賃金の格差（÷東京）'!P33/MIN('最低賃金の格差（÷東京）'!P$4:P$51)</f>
        <v>1.0546218487394956</v>
      </c>
      <c r="S33" s="16" t="s">
        <v>43</v>
      </c>
      <c r="T33" s="17">
        <f>'最低賃金の格差（÷東京）'!Q33/MIN('最低賃金の格差（÷東京）'!Q$4:Q$51)</f>
        <v>1.0542740841248304</v>
      </c>
      <c r="U33" s="17">
        <f>'最低賃金の格差（÷東京）'!R33/MIN('最低賃金の格差（÷東京）'!R$4:R$51)</f>
        <v>1.0551905387647831</v>
      </c>
      <c r="V33" s="17">
        <f>'最低賃金の格差（÷東京）'!S33/MIN('最低賃金の格差（÷東京）'!S$4:S$51)</f>
        <v>1.0506329113924051</v>
      </c>
      <c r="W33" s="17">
        <f>'最低賃金の格差（÷東京）'!T33/MIN('最低賃金の格差（÷東京）'!T$4:T$51)</f>
        <v>1.0492424242424243</v>
      </c>
      <c r="X33" s="17">
        <f>'最低賃金の格差（÷東京）'!U33/MIN('最低賃金の格差（÷東京）'!U$4:U$51)</f>
        <v>1.0475609756097561</v>
      </c>
    </row>
    <row r="34" spans="1:24">
      <c r="A34" s="16" t="s">
        <v>44</v>
      </c>
      <c r="B34" s="17">
        <f>'最低賃金の格差（÷東京）'!B34/MIN('最低賃金の格差（÷東京）'!B$4:B$51)</f>
        <v>1.009933774834437</v>
      </c>
      <c r="C34" s="17">
        <f>'最低賃金の格差（÷東京）'!C34/MIN('最低賃金の格差（÷東京）'!C$4:C$51)</f>
        <v>1.0082644628099173</v>
      </c>
      <c r="D34" s="17">
        <f>'最低賃金の格差（÷東京）'!D34/MIN('最低賃金の格差（÷東京）'!D$4:D$51)</f>
        <v>1.0082508250825082</v>
      </c>
      <c r="E34" s="17">
        <f>'最低賃金の格差（÷東京）'!E34/MIN('最低賃金の格差（÷東京）'!E$4:E$51)</f>
        <v>1.006578947368421</v>
      </c>
      <c r="F34" s="17">
        <f>'最低賃金の格差（÷東京）'!F34/MIN('最低賃金の格差（÷東京）'!F$4:F$51)</f>
        <v>1.0065573770491805</v>
      </c>
      <c r="G34" s="16" t="s">
        <v>44</v>
      </c>
      <c r="H34" s="17">
        <f>'最低賃金の格差（÷東京）'!G34/MIN('最低賃金の格差（÷東京）'!G$4:G$51)</f>
        <v>1.0048543689320388</v>
      </c>
      <c r="I34" s="17">
        <f>'最低賃金の格差（÷東京）'!H34/MIN('最低賃金の格差（÷東京）'!H$4:H$51)</f>
        <v>1.003189792663477</v>
      </c>
      <c r="J34" s="17">
        <f>'最低賃金の格差（÷東京）'!I34/MIN('最低賃金の格差（÷東京）'!I$4:I$51)</f>
        <v>1.001589825119237</v>
      </c>
      <c r="K34" s="17">
        <f>'最低賃金の格差（÷東京）'!J34/MIN('最低賃金の格差（÷東京）'!J$4:J$51)</f>
        <v>1</v>
      </c>
      <c r="L34" s="17">
        <f>'最低賃金の格差（÷東京）'!K34/MIN('最低賃金の格差（÷東京）'!K$4:K$51)</f>
        <v>1.0015503875968992</v>
      </c>
      <c r="M34" s="16" t="s">
        <v>44</v>
      </c>
      <c r="N34" s="17">
        <f>'最低賃金の格差（÷東京）'!L34/MIN('最低賃金の格差（÷東京）'!L$4:L$51)</f>
        <v>1.0015337423312882</v>
      </c>
      <c r="O34" s="17">
        <f>'最低賃金の格差（÷東京）'!M34/MIN('最低賃金の格差（÷東京）'!M$4:M$51)</f>
        <v>1</v>
      </c>
      <c r="P34" s="17">
        <f>'最低賃金の格差（÷東京）'!N34/MIN('最低賃金の格差（÷東京）'!N$4:N$51)</f>
        <v>1</v>
      </c>
      <c r="Q34" s="17">
        <f>'最低賃金の格差（÷東京）'!O34/MIN('最低賃金の格差（÷東京）'!O$4:O$51)</f>
        <v>1</v>
      </c>
      <c r="R34" s="17">
        <f>'最低賃金の格差（÷東京）'!P34/MIN('最低賃金の格差（÷東京）'!P$4:P$51)</f>
        <v>1.0014005602240896</v>
      </c>
      <c r="S34" s="16" t="s">
        <v>44</v>
      </c>
      <c r="T34" s="17">
        <f>'最低賃金の格差（÷東京）'!Q34/MIN('最低賃金の格差（÷東京）'!Q$4:Q$51)</f>
        <v>1.0013568521031206</v>
      </c>
      <c r="U34" s="17">
        <f>'最低賃金の格差（÷東京）'!R34/MIN('最低賃金の格差（÷東京）'!R$4:R$51)</f>
        <v>1.0013140604467805</v>
      </c>
      <c r="V34" s="17">
        <f>'最低賃金の格差（÷東京）'!S34/MIN('最低賃金の格差（÷東京）'!S$4:S$51)</f>
        <v>1</v>
      </c>
      <c r="W34" s="17">
        <f>'最低賃金の格差（÷東京）'!T34/MIN('最低賃金の格差（÷東京）'!T$4:T$51)</f>
        <v>1</v>
      </c>
      <c r="X34" s="17">
        <f>'最低賃金の格差（÷東京）'!U34/MIN('最低賃金の格差（÷東京）'!U$4:U$51)</f>
        <v>1.001219512195122</v>
      </c>
    </row>
    <row r="35" spans="1:24">
      <c r="A35" s="16" t="s">
        <v>45</v>
      </c>
      <c r="B35" s="17">
        <f>'最低賃金の格差（÷東京）'!B35/MIN('最低賃金の格差（÷東京）'!B$4:B$51)</f>
        <v>1.0082781456953642</v>
      </c>
      <c r="C35" s="17">
        <f>'最低賃金の格差（÷東京）'!C35/MIN('最低賃金の格差（÷東京）'!C$4:C$51)</f>
        <v>1.0066115702479339</v>
      </c>
      <c r="D35" s="17">
        <f>'最低賃金の格差（÷東京）'!D35/MIN('最低賃金の格差（÷東京）'!D$4:D$51)</f>
        <v>1.0066006600660067</v>
      </c>
      <c r="E35" s="17">
        <f>'最低賃金の格差（÷東京）'!E35/MIN('最低賃金の格差（÷東京）'!E$4:E$51)</f>
        <v>1.006578947368421</v>
      </c>
      <c r="F35" s="17">
        <f>'最低賃金の格差（÷東京）'!F35/MIN('最低賃金の格差（÷東京）'!F$4:F$51)</f>
        <v>1.0065573770491805</v>
      </c>
      <c r="G35" s="16" t="s">
        <v>45</v>
      </c>
      <c r="H35" s="17">
        <f>'最低賃金の格差（÷東京）'!G35/MIN('最低賃金の格差（÷東京）'!G$4:G$51)</f>
        <v>1.0048543689320388</v>
      </c>
      <c r="I35" s="17">
        <f>'最低賃金の格差（÷東京）'!H35/MIN('最低賃金の格差（÷東京）'!H$4:H$51)</f>
        <v>1.003189792663477</v>
      </c>
      <c r="J35" s="17">
        <f>'最低賃金の格差（÷東京）'!I35/MIN('最低賃金の格差（÷東京）'!I$4:I$51)</f>
        <v>1.001589825119237</v>
      </c>
      <c r="K35" s="17">
        <f>'最低賃金の格差（÷東京）'!J35/MIN('最低賃金の格差（÷東京）'!J$4:J$51)</f>
        <v>1</v>
      </c>
      <c r="L35" s="17">
        <f>'最低賃金の格差（÷東京）'!K35/MIN('最低賃金の格差（÷東京）'!K$4:K$51)</f>
        <v>1.0015503875968992</v>
      </c>
      <c r="M35" s="16" t="s">
        <v>45</v>
      </c>
      <c r="N35" s="17">
        <f>'最低賃金の格差（÷東京）'!L35/MIN('最低賃金の格差（÷東京）'!L$4:L$51)</f>
        <v>1</v>
      </c>
      <c r="O35" s="17">
        <f>'最低賃金の格差（÷東京）'!M35/MIN('最低賃金の格差（÷東京）'!M$4:M$51)</f>
        <v>1</v>
      </c>
      <c r="P35" s="17">
        <f>'最低賃金の格差（÷東京）'!N35/MIN('最低賃金の格差（÷東京）'!N$4:N$51)</f>
        <v>1.0029542097488922</v>
      </c>
      <c r="Q35" s="17">
        <f>'最低賃金の格差（÷東京）'!O35/MIN('最低賃金の格差（÷東京）'!O$4:O$51)</f>
        <v>1.0043290043290043</v>
      </c>
      <c r="R35" s="17">
        <f>'最低賃金の格差（÷東京）'!P35/MIN('最低賃金の格差（÷東京）'!P$4:P$51)</f>
        <v>1.0056022408963585</v>
      </c>
      <c r="S35" s="16" t="s">
        <v>45</v>
      </c>
      <c r="T35" s="17">
        <f>'最低賃金の格差（÷東京）'!Q35/MIN('最低賃金の格差（÷東京）'!Q$4:Q$51)</f>
        <v>1.0040705563093624</v>
      </c>
      <c r="U35" s="17">
        <f>'最低賃金の格差（÷東京）'!R35/MIN('最低賃金の格差（÷東京）'!R$4:R$51)</f>
        <v>1.0039421813403417</v>
      </c>
      <c r="V35" s="17">
        <f>'最低賃金の格差（÷東京）'!S35/MIN('最低賃金の格差（÷東京）'!S$4:S$51)</f>
        <v>1</v>
      </c>
      <c r="W35" s="17">
        <f>'最低賃金の格差（÷東京）'!T35/MIN('最低賃金の格差（÷東京）'!T$4:T$51)</f>
        <v>1</v>
      </c>
      <c r="X35" s="17">
        <f>'最低賃金の格差（÷東京）'!U35/MIN('最低賃金の格差（÷東京）'!U$4:U$51)</f>
        <v>1.0048780487804878</v>
      </c>
    </row>
    <row r="36" spans="1:24">
      <c r="A36" s="16" t="s">
        <v>46</v>
      </c>
      <c r="B36" s="17">
        <f>'最低賃金の格差（÷東京）'!B36/MIN('最低賃金の格差（÷東京）'!B$4:B$51)</f>
        <v>1.0596026490066224</v>
      </c>
      <c r="C36" s="17">
        <f>'最低賃金の格差（÷東京）'!C36/MIN('最低賃金の格差（÷東京）'!C$4:C$51)</f>
        <v>1.0578512396694215</v>
      </c>
      <c r="D36" s="17">
        <f>'最低賃金の格差（÷東京）'!D36/MIN('最低賃金の格差（÷東京）'!D$4:D$51)</f>
        <v>1.0577557755775577</v>
      </c>
      <c r="E36" s="17">
        <f>'最低賃金の格差（÷東京）'!E36/MIN('最低賃金の格差（÷東京）'!E$4:E$51)</f>
        <v>1.0592105263157896</v>
      </c>
      <c r="F36" s="17">
        <f>'最低賃金の格差（÷東京）'!F36/MIN('最低賃金の格差（÷東京）'!F$4:F$51)</f>
        <v>1.062295081967213</v>
      </c>
      <c r="G36" s="16" t="s">
        <v>46</v>
      </c>
      <c r="H36" s="17">
        <f>'最低賃金の格差（÷東京）'!G36/MIN('最低賃金の格差（÷東京）'!G$4:G$51)</f>
        <v>1.064724919093851</v>
      </c>
      <c r="I36" s="17">
        <f>'最低賃金の格差（÷東京）'!H36/MIN('最低賃金の格差（÷東京）'!H$4:H$51)</f>
        <v>1.0669856459330143</v>
      </c>
      <c r="J36" s="17">
        <f>'最低賃金の格差（÷東京）'!I36/MIN('最低賃金の格差（÷東京）'!I$4:I$51)</f>
        <v>1.0651828298887123</v>
      </c>
      <c r="K36" s="17">
        <f>'最低賃金の格差（÷東京）'!J36/MIN('最低賃金の格差（÷東京）'!J$4:J$51)</f>
        <v>1.0638629283489096</v>
      </c>
      <c r="L36" s="17">
        <f>'最低賃金の格差（÷東京）'!K36/MIN('最低賃金の格差（÷東京）'!K$4:K$51)</f>
        <v>1.0620155038759691</v>
      </c>
      <c r="M36" s="16" t="s">
        <v>46</v>
      </c>
      <c r="N36" s="17">
        <f>'最低賃金の格差（÷東京）'!L36/MIN('最低賃金の格差（÷東京）'!L$4:L$51)</f>
        <v>1.0598159509202454</v>
      </c>
      <c r="O36" s="17">
        <f>'最低賃金の格差（÷東京）'!M36/MIN('最低賃金の格差（÷東京）'!M$4:M$51)</f>
        <v>1.0587349397590362</v>
      </c>
      <c r="P36" s="17">
        <f>'最低賃金の格差（÷東京）'!N36/MIN('最低賃金の格差（÷東京）'!N$4:N$51)</f>
        <v>1.0620384047267355</v>
      </c>
      <c r="Q36" s="17">
        <f>'最低賃金の格差（÷東京）'!O36/MIN('最低賃金の格差（÷東京）'!O$4:O$51)</f>
        <v>1.0606060606060608</v>
      </c>
      <c r="R36" s="17">
        <f>'最低賃金の格差（÷東京）'!P36/MIN('最低賃金の格差（÷東京）'!P$4:P$51)</f>
        <v>1.0602240896358543</v>
      </c>
      <c r="S36" s="16" t="s">
        <v>46</v>
      </c>
      <c r="T36" s="17">
        <f>'最低賃金の格差（÷東京）'!Q36/MIN('最低賃金の格差（÷東京）'!Q$4:Q$51)</f>
        <v>1.0597014925373136</v>
      </c>
      <c r="U36" s="17">
        <f>'最低賃金の格差（÷東京）'!R36/MIN('最低賃金の格差（÷東京）'!R$4:R$51)</f>
        <v>1.0604467805519053</v>
      </c>
      <c r="V36" s="17">
        <f>'最低賃金の格差（÷東京）'!S36/MIN('最低賃金の格差（÷東京）'!S$4:S$51)</f>
        <v>1.0544303797468355</v>
      </c>
      <c r="W36" s="17">
        <f>'最低賃金の格差（÷東京）'!T36/MIN('最低賃金の格差（÷東京）'!T$4:T$51)</f>
        <v>1.053030303030303</v>
      </c>
      <c r="X36" s="17">
        <f>'最低賃金の格差（÷東京）'!U36/MIN('最低賃金の格差（÷東京）'!U$4:U$51)</f>
        <v>1.051219512195122</v>
      </c>
    </row>
    <row r="37" spans="1:24">
      <c r="A37" s="16" t="s">
        <v>47</v>
      </c>
      <c r="B37" s="17">
        <f>'最低賃金の格差（÷東京）'!B37/MIN('最低賃金の格差（÷東京）'!B$4:B$51)</f>
        <v>1.0662251655629138</v>
      </c>
      <c r="C37" s="17">
        <f>'最低賃金の格差（÷東京）'!C37/MIN('最低賃金の格差（÷東京）'!C$4:C$51)</f>
        <v>1.0644628099173554</v>
      </c>
      <c r="D37" s="17">
        <f>'最低賃金の格差（÷東京）'!D37/MIN('最低賃金の格差（÷東京）'!D$4:D$51)</f>
        <v>1.0643564356435644</v>
      </c>
      <c r="E37" s="17">
        <f>'最低賃金の格差（÷東京）'!E37/MIN('最低賃金の格差（÷東京）'!E$4:E$51)</f>
        <v>1.0674342105263157</v>
      </c>
      <c r="F37" s="17">
        <f>'最低賃金の格差（÷東京）'!F37/MIN('最低賃金の格差（÷東京）'!F$4:F$51)</f>
        <v>1.0721311475409836</v>
      </c>
      <c r="G37" s="16" t="s">
        <v>47</v>
      </c>
      <c r="H37" s="17">
        <f>'最低賃金の格差（÷東京）'!G37/MIN('最低賃金の格差（÷東京）'!G$4:G$51)</f>
        <v>1.0825242718446602</v>
      </c>
      <c r="I37" s="17">
        <f>'最低賃金の格差（÷東京）'!H37/MIN('最低賃金の格差（÷東京）'!H$4:H$51)</f>
        <v>1.0893141945773523</v>
      </c>
      <c r="J37" s="17">
        <f>'最低賃金の格差（÷東京）'!I37/MIN('最低賃金の格差（÷東京）'!I$4:I$51)</f>
        <v>1.1001589825119238</v>
      </c>
      <c r="K37" s="17">
        <f>'最低賃金の格差（÷東京）'!J37/MIN('最低賃金の格差（÷東京）'!J$4:J$51)</f>
        <v>1.0965732087227413</v>
      </c>
      <c r="L37" s="17">
        <f>'最低賃金の格差（÷東京）'!K37/MIN('最低賃金の格差（÷東京）'!K$4:K$51)</f>
        <v>1.1007751937984496</v>
      </c>
      <c r="M37" s="16" t="s">
        <v>47</v>
      </c>
      <c r="N37" s="17">
        <f>'最低賃金の格差（÷東京）'!L37/MIN('最低賃金の格差（÷東京）'!L$4:L$51)</f>
        <v>1.102760736196319</v>
      </c>
      <c r="O37" s="17">
        <f>'最低賃金の格差（÷東京）'!M37/MIN('最低賃金の格差（÷東京）'!M$4:M$51)</f>
        <v>1.1039156626506024</v>
      </c>
      <c r="P37" s="17">
        <f>'最低賃金の格差（÷東京）'!N37/MIN('最低賃金の格差（÷東京）'!N$4:N$51)</f>
        <v>1.1078286558345642</v>
      </c>
      <c r="Q37" s="17">
        <f>'最低賃金の格差（÷東京）'!O37/MIN('最低賃金の格差（÷東京）'!O$4:O$51)</f>
        <v>1.1096681096681096</v>
      </c>
      <c r="R37" s="17">
        <f>'最低賃金の格差（÷東京）'!P37/MIN('最低賃金の格差（÷東京）'!P$4:P$51)</f>
        <v>1.1106442577030813</v>
      </c>
      <c r="S37" s="16" t="s">
        <v>47</v>
      </c>
      <c r="T37" s="17">
        <f>'最低賃金の格差（÷東京）'!Q37/MIN('最低賃金の格差（÷東京）'!Q$4:Q$51)</f>
        <v>1.1099050203527816</v>
      </c>
      <c r="U37" s="17">
        <f>'最低賃金の格差（÷東京）'!R37/MIN('最低賃金の格差（÷東京）'!R$4:R$51)</f>
        <v>1.1090670170827857</v>
      </c>
      <c r="V37" s="17">
        <f>'最低賃金の格差（÷東京）'!S37/MIN('最低賃金の格差（÷東京）'!S$4:S$51)</f>
        <v>1.1025316455696204</v>
      </c>
      <c r="W37" s="17">
        <f>'最低賃金の格差（÷東京）'!T37/MIN('最低賃金の格差（÷東京）'!T$4:T$51)</f>
        <v>1.0997474747474747</v>
      </c>
      <c r="X37" s="17">
        <f>'最低賃金の格差（÷東京）'!U37/MIN('最低賃金の格差（÷東京）'!U$4:U$51)</f>
        <v>1.0963414634146342</v>
      </c>
    </row>
    <row r="38" spans="1:24">
      <c r="A38" s="16" t="s">
        <v>48</v>
      </c>
      <c r="B38" s="17">
        <f>'最低賃金の格差（÷東京）'!B38/MIN('最低賃金の格差（÷東京）'!B$4:B$51)</f>
        <v>1.054635761589404</v>
      </c>
      <c r="C38" s="17">
        <f>'最低賃金の格差（÷東京）'!C38/MIN('最低賃金の格差（÷東京）'!C$4:C$51)</f>
        <v>1.052892561983471</v>
      </c>
      <c r="D38" s="17">
        <f>'最低賃金の格差（÷東京）'!D38/MIN('最低賃金の格差（÷東京）'!D$4:D$51)</f>
        <v>1.0528052805280528</v>
      </c>
      <c r="E38" s="17">
        <f>'最低賃金の格差（÷東京）'!E38/MIN('最低賃金の格差（÷東京）'!E$4:E$51)</f>
        <v>1.055921052631579</v>
      </c>
      <c r="F38" s="17">
        <f>'最低賃金の格差（÷東京）'!F38/MIN('最低賃金の格差（÷東京）'!F$4:F$51)</f>
        <v>1.0590163934426229</v>
      </c>
      <c r="G38" s="16" t="s">
        <v>48</v>
      </c>
      <c r="H38" s="17">
        <f>'最低賃金の格差（÷東京）'!G38/MIN('最低賃金の格差（÷東京）'!G$4:G$51)</f>
        <v>1.0631067961165048</v>
      </c>
      <c r="I38" s="17">
        <f>'最低賃金の格差（÷東京）'!H38/MIN('最低賃金の格差（÷東京）'!H$4:H$51)</f>
        <v>1.065390749601276</v>
      </c>
      <c r="J38" s="17">
        <f>'最低賃金の格差（÷東京）'!I38/MIN('最低賃金の格差（÷東京）'!I$4:I$51)</f>
        <v>1.0635930047694753</v>
      </c>
      <c r="K38" s="17">
        <f>'最低賃金の格差（÷東京）'!J38/MIN('最低賃金の格差（÷東京）'!J$4:J$51)</f>
        <v>1.0607476635514017</v>
      </c>
      <c r="L38" s="17">
        <f>'最低賃金の格差（÷東京）'!K38/MIN('最低賃金の格差（÷東京）'!K$4:K$51)</f>
        <v>1.0604651162790699</v>
      </c>
      <c r="M38" s="16" t="s">
        <v>48</v>
      </c>
      <c r="N38" s="17">
        <f>'最低賃金の格差（÷東京）'!L38/MIN('最低賃金の格差（÷東京）'!L$4:L$51)</f>
        <v>1.0582822085889569</v>
      </c>
      <c r="O38" s="17">
        <f>'最低賃金の格差（÷東京）'!M38/MIN('最低賃金の格差（÷東京）'!M$4:M$51)</f>
        <v>1.0557228915662651</v>
      </c>
      <c r="P38" s="17">
        <f>'最低賃金の格差（÷東京）'!N38/MIN('最低賃金の格差（÷東京）'!N$4:N$51)</f>
        <v>1.0561299852289512</v>
      </c>
      <c r="Q38" s="17">
        <f>'最低賃金の格差（÷東京）'!O38/MIN('最低賃金の格差（÷東京）'!O$4:O$51)</f>
        <v>1.0548340548340549</v>
      </c>
      <c r="R38" s="17">
        <f>'最低賃金の格差（÷東京）'!P38/MIN('最低賃金の格差（÷東京）'!P$4:P$51)</f>
        <v>1.0546218487394956</v>
      </c>
      <c r="S38" s="16" t="s">
        <v>48</v>
      </c>
      <c r="T38" s="17">
        <f>'最低賃金の格差（÷東京）'!Q38/MIN('最低賃金の格差（÷東京）'!Q$4:Q$51)</f>
        <v>1.0542740841248304</v>
      </c>
      <c r="U38" s="17">
        <f>'最低賃金の格差（÷東京）'!R38/MIN('最低賃金の格差（÷東京）'!R$4:R$51)</f>
        <v>1.0538764783180026</v>
      </c>
      <c r="V38" s="17">
        <f>'最低賃金の格差（÷東京）'!S38/MIN('最低賃金の格差（÷東京）'!S$4:S$51)</f>
        <v>1.049367088607595</v>
      </c>
      <c r="W38" s="17">
        <f>'最低賃金の格差（÷東京）'!T38/MIN('最低賃金の格差（÷東京）'!T$4:T$51)</f>
        <v>1.0467171717171717</v>
      </c>
      <c r="X38" s="17">
        <f>'最低賃金の格差（÷東京）'!U38/MIN('最低賃金の格差（÷東京）'!U$4:U$51)</f>
        <v>1.0451219512195122</v>
      </c>
    </row>
    <row r="39" spans="1:24">
      <c r="A39" s="16" t="s">
        <v>49</v>
      </c>
      <c r="B39" s="17">
        <f>'最低賃金の格差（÷東京）'!B39/MIN('最低賃金の格差（÷東京）'!B$4:B$51)</f>
        <v>1.0115894039735098</v>
      </c>
      <c r="C39" s="17">
        <f>'最低賃金の格差（÷東京）'!C39/MIN('最低賃金の格差（÷東京）'!C$4:C$51)</f>
        <v>1.0099173553719007</v>
      </c>
      <c r="D39" s="17">
        <f>'最低賃金の格差（÷東京）'!D39/MIN('最低賃金の格差（÷東京）'!D$4:D$51)</f>
        <v>1.0099009900990099</v>
      </c>
      <c r="E39" s="17">
        <f>'最低賃金の格差（÷東京）'!E39/MIN('最低賃金の格差（÷東京）'!E$4:E$51)</f>
        <v>1.0115131578947369</v>
      </c>
      <c r="F39" s="17">
        <f>'最低賃金の格差（÷東京）'!F39/MIN('最低賃金の格差（÷東京）'!F$4:F$51)</f>
        <v>1.0114754098360657</v>
      </c>
      <c r="G39" s="16" t="s">
        <v>49</v>
      </c>
      <c r="H39" s="17">
        <f>'最低賃金の格差（÷東京）'!G39/MIN('最低賃金の格差（÷東京）'!G$4:G$51)</f>
        <v>1.0113268608414239</v>
      </c>
      <c r="I39" s="17">
        <f>'最低賃金の格差（÷東京）'!H39/MIN('最低賃金の格差（÷東京）'!H$4:H$51)</f>
        <v>1.0079744816586922</v>
      </c>
      <c r="J39" s="17">
        <f>'最低賃金の格差（÷東京）'!I39/MIN('最低賃金の格差（÷東京）'!I$4:I$51)</f>
        <v>1.0063593004769475</v>
      </c>
      <c r="K39" s="17">
        <f>'最低賃金の格差（÷東京）'!J39/MIN('最低賃金の格差（÷東京）'!J$4:J$51)</f>
        <v>1.0046728971962617</v>
      </c>
      <c r="L39" s="17">
        <f>'最低賃金の格差（÷東京）'!K39/MIN('最低賃金の格差（÷東京）'!K$4:K$51)</f>
        <v>1.0031007751937986</v>
      </c>
      <c r="M39" s="16" t="s">
        <v>49</v>
      </c>
      <c r="N39" s="17">
        <f>'最低賃金の格差（÷東京）'!L39/MIN('最低賃金の格差（÷東京）'!L$4:L$51)</f>
        <v>1.0030674846625767</v>
      </c>
      <c r="O39" s="17">
        <f>'最低賃金の格差（÷東京）'!M39/MIN('最低賃金の格差（÷東京）'!M$4:M$51)</f>
        <v>1.0030120481927709</v>
      </c>
      <c r="P39" s="17">
        <f>'最低賃金の格差（÷東京）'!N39/MIN('最低賃金の格差（÷東京）'!N$4:N$51)</f>
        <v>1.0029542097488922</v>
      </c>
      <c r="Q39" s="17">
        <f>'最低賃金の格差（÷東京）'!O39/MIN('最低賃金の格差（÷東京）'!O$4:O$51)</f>
        <v>1.0028860028860029</v>
      </c>
      <c r="R39" s="17">
        <f>'最低賃金の格差（÷東京）'!P39/MIN('最低賃金の格差（÷東京）'!P$4:P$51)</f>
        <v>1.0028011204481793</v>
      </c>
      <c r="S39" s="16" t="s">
        <v>49</v>
      </c>
      <c r="T39" s="17">
        <f>'最低賃金の格差（÷東京）'!Q39/MIN('最低賃金の格差（÷東京）'!Q$4:Q$51)</f>
        <v>1.0040705563093624</v>
      </c>
      <c r="U39" s="17">
        <f>'最低賃金の格差（÷東京）'!R39/MIN('最低賃金の格差（÷東京）'!R$4:R$51)</f>
        <v>1.0065703022339025</v>
      </c>
      <c r="V39" s="17">
        <f>'最低賃金の格差（÷東京）'!S39/MIN('最低賃金の格差（÷東京）'!S$4:S$51)</f>
        <v>1.0037974683544304</v>
      </c>
      <c r="W39" s="17">
        <f>'最低賃金の格差（÷東京）'!T39/MIN('最低賃金の格差（÷東京）'!T$4:T$51)</f>
        <v>1.005050505050505</v>
      </c>
      <c r="X39" s="17">
        <f>'最低賃金の格差（÷東京）'!U39/MIN('最低賃金の格差（÷東京）'!U$4:U$51)</f>
        <v>1.0048780487804878</v>
      </c>
    </row>
    <row r="40" spans="1:24">
      <c r="A40" s="16" t="s">
        <v>50</v>
      </c>
      <c r="B40" s="17">
        <f>'最低賃金の格差（÷東京）'!B40/MIN('最低賃金の格差（÷東京）'!B$4:B$51)</f>
        <v>1.0231788079470199</v>
      </c>
      <c r="C40" s="17">
        <f>'最低賃金の格差（÷東京）'!C40/MIN('最低賃金の格差（÷東京）'!C$4:C$51)</f>
        <v>1.0214876033057851</v>
      </c>
      <c r="D40" s="17">
        <f>'最低賃金の格差（÷東京）'!D40/MIN('最低賃金の格差（÷東京）'!D$4:D$51)</f>
        <v>1.023102310231023</v>
      </c>
      <c r="E40" s="17">
        <f>'最低賃金の格差（÷東京）'!E40/MIN('最低賃金の格差（÷東京）'!E$4:E$51)</f>
        <v>1.0279605263157896</v>
      </c>
      <c r="F40" s="17">
        <f>'最低賃金の格差（÷東京）'!F40/MIN('最低賃金の格差（÷東京）'!F$4:F$51)</f>
        <v>1.0311475409836066</v>
      </c>
      <c r="G40" s="16" t="s">
        <v>50</v>
      </c>
      <c r="H40" s="17">
        <f>'最低賃金の格差（÷東京）'!G40/MIN('最低賃金の格差（÷東京）'!G$4:G$51)</f>
        <v>1.035598705501618</v>
      </c>
      <c r="I40" s="17">
        <f>'最低賃金の格差（÷東京）'!H40/MIN('最低賃金の格差（÷東京）'!H$4:H$51)</f>
        <v>1.0382775119617225</v>
      </c>
      <c r="J40" s="17">
        <f>'最低賃金の格差（÷東京）'!I40/MIN('最低賃金の格差（÷東京）'!I$4:I$51)</f>
        <v>1.0365659777424483</v>
      </c>
      <c r="K40" s="17">
        <f>'最低賃金の格差（÷東京）'!J40/MIN('最低賃金の格差（÷東京）'!J$4:J$51)</f>
        <v>1.0342679127725856</v>
      </c>
      <c r="L40" s="17">
        <f>'最低賃金の格差（÷東京）'!K40/MIN('最低賃金の格差（÷東京）'!K$4:K$51)</f>
        <v>1.0341085271317831</v>
      </c>
      <c r="M40" s="16" t="s">
        <v>50</v>
      </c>
      <c r="N40" s="17">
        <f>'最低賃金の格差（÷東京）'!L40/MIN('最低賃金の格差（÷東京）'!L$4:L$51)</f>
        <v>1.0337423312883436</v>
      </c>
      <c r="O40" s="17">
        <f>'最低賃金の格差（÷東京）'!M40/MIN('最低賃金の格差（÷東京）'!M$4:M$51)</f>
        <v>1.0331325301204819</v>
      </c>
      <c r="P40" s="17">
        <f>'最低賃金の格差（÷東京）'!N40/MIN('最低賃金の格差（÷東京）'!N$4:N$51)</f>
        <v>1.0369276218611521</v>
      </c>
      <c r="Q40" s="17">
        <f>'最低賃金の格差（÷東京）'!O40/MIN('最低賃金の格差（÷東京）'!O$4:O$51)</f>
        <v>1.0375180375180375</v>
      </c>
      <c r="R40" s="17">
        <f>'最低賃金の格差（÷東京）'!P40/MIN('最低賃金の格差（÷東京）'!P$4:P$51)</f>
        <v>1.0392156862745097</v>
      </c>
      <c r="S40" s="16" t="s">
        <v>50</v>
      </c>
      <c r="T40" s="17">
        <f>'最低賃金の格差（÷東京）'!Q40/MIN('最低賃金の格差（÷東京）'!Q$4:Q$51)</f>
        <v>1.0393487109905022</v>
      </c>
      <c r="U40" s="17">
        <f>'最低賃金の格差（÷東京）'!R40/MIN('最低賃金の格差（÷東京）'!R$4:R$51)</f>
        <v>1.0407358738501971</v>
      </c>
      <c r="V40" s="17">
        <f>'最低賃金の格差（÷東京）'!S40/MIN('最低賃金の格差（÷東京）'!S$4:S$51)</f>
        <v>1.0354430379746835</v>
      </c>
      <c r="W40" s="17">
        <f>'最低賃金の格差（÷東京）'!T40/MIN('最低賃金の格差（÷東京）'!T$4:T$51)</f>
        <v>1.0353535353535352</v>
      </c>
      <c r="X40" s="17">
        <f>'最低賃金の格差（÷東京）'!U40/MIN('最低賃金の格差（÷東京）'!U$4:U$51)</f>
        <v>1.0341463414634147</v>
      </c>
    </row>
    <row r="41" spans="1:24">
      <c r="A41" s="16" t="s">
        <v>51</v>
      </c>
      <c r="B41" s="17">
        <f>'最低賃金の格差（÷東京）'!B41/MIN('最低賃金の格差（÷東京）'!B$4:B$51)</f>
        <v>1.0115894039735098</v>
      </c>
      <c r="C41" s="17">
        <f>'最低賃金の格差（÷東京）'!C41/MIN('最低賃金の格差（÷東京）'!C$4:C$51)</f>
        <v>1.0099173553719007</v>
      </c>
      <c r="D41" s="17">
        <f>'最低賃金の格差（÷東京）'!D41/MIN('最低賃金の格差（÷東京）'!D$4:D$51)</f>
        <v>1.0099009900990099</v>
      </c>
      <c r="E41" s="17">
        <f>'最低賃金の格差（÷東京）'!E41/MIN('最低賃金の格差（÷東京）'!E$4:E$51)</f>
        <v>1.0098684210526316</v>
      </c>
      <c r="F41" s="17">
        <f>'最低賃金の格差（÷東京）'!F41/MIN('最低賃金の格差（÷東京）'!F$4:F$51)</f>
        <v>1.0098360655737706</v>
      </c>
      <c r="G41" s="16" t="s">
        <v>51</v>
      </c>
      <c r="H41" s="17">
        <f>'最低賃金の格差（÷東京）'!G41/MIN('最低賃金の格差（÷東京）'!G$4:G$51)</f>
        <v>1.0080906148867315</v>
      </c>
      <c r="I41" s="17">
        <f>'最低賃金の格差（÷東京）'!H41/MIN('最低賃金の格差（÷東京）'!H$4:H$51)</f>
        <v>1.0063795853269537</v>
      </c>
      <c r="J41" s="17">
        <f>'最低賃金の格差（÷東京）'!I41/MIN('最低賃金の格差（÷東京）'!I$4:I$51)</f>
        <v>1.0047694753577108</v>
      </c>
      <c r="K41" s="17">
        <f>'最低賃金の格差（÷東京）'!J41/MIN('最低賃金の格差（÷東京）'!J$4:J$51)</f>
        <v>1.0031152647975077</v>
      </c>
      <c r="L41" s="17">
        <f>'最低賃金の格差（÷東京）'!K41/MIN('最低賃金の格差（÷東京）'!K$4:K$51)</f>
        <v>1.0031007751937986</v>
      </c>
      <c r="M41" s="16" t="s">
        <v>51</v>
      </c>
      <c r="N41" s="17">
        <f>'最低賃金の格差（÷東京）'!L41/MIN('最低賃金の格差（÷東京）'!L$4:L$51)</f>
        <v>1.0030674846625767</v>
      </c>
      <c r="O41" s="17">
        <f>'最低賃金の格差（÷東京）'!M41/MIN('最低賃金の格差（÷東京）'!M$4:M$51)</f>
        <v>1.0030120481927709</v>
      </c>
      <c r="P41" s="17">
        <f>'最低賃金の格差（÷東京）'!N41/MIN('最低賃金の格差（÷東京）'!N$4:N$51)</f>
        <v>1.0044313146233381</v>
      </c>
      <c r="Q41" s="17">
        <f>'最低賃金の格差（÷東京）'!O41/MIN('最低賃金の格差（÷東京）'!O$4:O$51)</f>
        <v>1.0043290043290043</v>
      </c>
      <c r="R41" s="17">
        <f>'最低賃金の格差（÷東京）'!P41/MIN('最低賃金の格差（÷東京）'!P$4:P$51)</f>
        <v>1.0042016806722687</v>
      </c>
      <c r="S41" s="16" t="s">
        <v>51</v>
      </c>
      <c r="T41" s="17">
        <f>'最低賃金の格差（÷東京）'!Q41/MIN('最低賃金の格差（÷東京）'!Q$4:Q$51)</f>
        <v>1.0013568521031206</v>
      </c>
      <c r="U41" s="17">
        <f>'最低賃金の格差（÷東京）'!R41/MIN('最低賃金の格差（÷東京）'!R$4:R$51)</f>
        <v>1.0039421813403417</v>
      </c>
      <c r="V41" s="17">
        <f>'最低賃金の格差（÷東京）'!S41/MIN('最低賃金の格差（÷東京）'!S$4:S$51)</f>
        <v>1</v>
      </c>
      <c r="W41" s="17">
        <f>'最低賃金の格差（÷東京）'!T41/MIN('最低賃金の格差（÷東京）'!T$4:T$51)</f>
        <v>1.0012626262626263</v>
      </c>
      <c r="X41" s="17">
        <f>'最低賃金の格差（÷東京）'!U41/MIN('最低賃金の格差（÷東京）'!U$4:U$51)</f>
        <v>1.001219512195122</v>
      </c>
    </row>
    <row r="42" spans="1:24">
      <c r="A42" s="16" t="s">
        <v>52</v>
      </c>
      <c r="B42" s="17">
        <f>'最低賃金の格差（÷東京）'!B42/MIN('最低賃金の格差（÷東京）'!B$4:B$51)</f>
        <v>1.0115894039735098</v>
      </c>
      <c r="C42" s="17">
        <f>'最低賃金の格差（÷東京）'!C42/MIN('最低賃金の格差（÷東京）'!C$4:C$51)</f>
        <v>1.0099173553719007</v>
      </c>
      <c r="D42" s="17">
        <f>'最低賃金の格差（÷東京）'!D42/MIN('最低賃金の格差（÷東京）'!D$4:D$51)</f>
        <v>1.0082508250825082</v>
      </c>
      <c r="E42" s="17">
        <f>'最低賃金の格差（÷東京）'!E42/MIN('最低賃金の格差（÷東京）'!E$4:E$51)</f>
        <v>1.0082236842105263</v>
      </c>
      <c r="F42" s="17">
        <f>'最低賃金の格差（÷東京）'!F42/MIN('最低賃金の格差（÷東京）'!F$4:F$51)</f>
        <v>1.0081967213114755</v>
      </c>
      <c r="G42" s="16" t="s">
        <v>52</v>
      </c>
      <c r="H42" s="17">
        <f>'最低賃金の格差（÷東京）'!G42/MIN('最低賃金の格差（÷東京）'!G$4:G$51)</f>
        <v>1.0064724919093853</v>
      </c>
      <c r="I42" s="17">
        <f>'最低賃金の格差（÷東京）'!H42/MIN('最低賃金の格差（÷東京）'!H$4:H$51)</f>
        <v>1.0047846889952152</v>
      </c>
      <c r="J42" s="17">
        <f>'最低賃金の格差（÷東京）'!I42/MIN('最低賃金の格差（÷東京）'!I$4:I$51)</f>
        <v>1.0031796502384738</v>
      </c>
      <c r="K42" s="17">
        <f>'最低賃金の格差（÷東京）'!J42/MIN('最低賃金の格差（÷東京）'!J$4:J$51)</f>
        <v>1</v>
      </c>
      <c r="L42" s="17">
        <f>'最低賃金の格差（÷東京）'!K42/MIN('最低賃金の格差（÷東京）'!K$4:K$51)</f>
        <v>1</v>
      </c>
      <c r="M42" s="16" t="s">
        <v>52</v>
      </c>
      <c r="N42" s="17">
        <f>'最低賃金の格差（÷東京）'!L42/MIN('最低賃金の格差（÷東京）'!L$4:L$51)</f>
        <v>1</v>
      </c>
      <c r="O42" s="17">
        <f>'最低賃金の格差（÷東京）'!M42/MIN('最低賃金の格差（÷東京）'!M$4:M$51)</f>
        <v>1</v>
      </c>
      <c r="P42" s="17">
        <f>'最低賃金の格差（÷東京）'!N42/MIN('最低賃金の格差（÷東京）'!N$4:N$51)</f>
        <v>1</v>
      </c>
      <c r="Q42" s="17">
        <f>'最低賃金の格差（÷東京）'!O42/MIN('最低賃金の格差（÷東京）'!O$4:O$51)</f>
        <v>1</v>
      </c>
      <c r="R42" s="17">
        <f>'最低賃金の格差（÷東京）'!P42/MIN('最低賃金の格差（÷東京）'!P$4:P$51)</f>
        <v>1.0014005602240896</v>
      </c>
      <c r="S42" s="16" t="s">
        <v>52</v>
      </c>
      <c r="T42" s="17">
        <f>'最低賃金の格差（÷東京）'!Q42/MIN('最低賃金の格差（÷東京）'!Q$4:Q$51)</f>
        <v>1</v>
      </c>
      <c r="U42" s="17">
        <f>'最低賃金の格差（÷東京）'!R42/MIN('最低賃金の格差（÷東京）'!R$4:R$51)</f>
        <v>1.0013140604467805</v>
      </c>
      <c r="V42" s="17">
        <f>'最低賃金の格差（÷東京）'!S42/MIN('最低賃金の格差（÷東京）'!S$4:S$51)</f>
        <v>1</v>
      </c>
      <c r="W42" s="17">
        <f>'最低賃金の格差（÷東京）'!T42/MIN('最低賃金の格差（÷東京）'!T$4:T$51)</f>
        <v>1</v>
      </c>
      <c r="X42" s="17">
        <f>'最低賃金の格差（÷東京）'!U42/MIN('最低賃金の格差（÷東京）'!U$4:U$51)</f>
        <v>1</v>
      </c>
    </row>
    <row r="43" spans="1:24">
      <c r="A43" s="16" t="s">
        <v>53</v>
      </c>
      <c r="B43" s="17">
        <f>'最低賃金の格差（÷東京）'!B43/MIN('最低賃金の格差（÷東京）'!B$4:B$51)</f>
        <v>1.064569536423841</v>
      </c>
      <c r="C43" s="17">
        <f>'最低賃金の格差（÷東京）'!C43/MIN('最低賃金の格差（÷東京）'!C$4:C$51)</f>
        <v>1.0644628099173554</v>
      </c>
      <c r="D43" s="17">
        <f>'最低賃金の格差（÷東京）'!D43/MIN('最低賃金の格差（÷東京）'!D$4:D$51)</f>
        <v>1.0643564356435644</v>
      </c>
      <c r="E43" s="17">
        <f>'最低賃金の格差（÷東京）'!E43/MIN('最低賃金の格差（÷東京）'!E$4:E$51)</f>
        <v>1.0657894736842106</v>
      </c>
      <c r="F43" s="17">
        <f>'最低賃金の格差（÷東京）'!F43/MIN('最低賃金の格差（÷東京）'!F$4:F$51)</f>
        <v>1.0688524590163935</v>
      </c>
      <c r="G43" s="16" t="s">
        <v>53</v>
      </c>
      <c r="H43" s="17">
        <f>'最低賃金の格差（÷東京）'!G43/MIN('最低賃金の格差（÷東京）'!G$4:G$51)</f>
        <v>1.0728155339805825</v>
      </c>
      <c r="I43" s="17">
        <f>'最低賃金の格差（÷東京）'!H43/MIN('最低賃金の格差（÷東京）'!H$4:H$51)</f>
        <v>1.0765550239234449</v>
      </c>
      <c r="J43" s="17">
        <f>'最低賃金の格差（÷東京）'!I43/MIN('最低賃金の格差（÷東京）'!I$4:I$51)</f>
        <v>1.0810810810810811</v>
      </c>
      <c r="K43" s="17">
        <f>'最低賃金の格差（÷東京）'!J43/MIN('最低賃金の格差（÷東京）'!J$4:J$51)</f>
        <v>1.0778816199376946</v>
      </c>
      <c r="L43" s="17">
        <f>'最低賃金の格差（÷東京）'!K43/MIN('最低賃金の格差（÷東京）'!K$4:K$51)</f>
        <v>1.0775193798449614</v>
      </c>
      <c r="M43" s="16" t="s">
        <v>53</v>
      </c>
      <c r="N43" s="17">
        <f>'最低賃金の格差（÷東京）'!L43/MIN('最低賃金の格差（÷東京）'!L$4:L$51)</f>
        <v>1.0751533742331287</v>
      </c>
      <c r="O43" s="17">
        <f>'最低賃金の格差（÷東京）'!M43/MIN('最低賃金の格差（÷東京）'!M$4:M$51)</f>
        <v>1.072289156626506</v>
      </c>
      <c r="P43" s="17">
        <f>'最低賃金の格差（÷東京）'!N43/MIN('最低賃金の格差（÷東京）'!N$4:N$51)</f>
        <v>1.0738552437223043</v>
      </c>
      <c r="Q43" s="17">
        <f>'最低賃金の格差（÷東京）'!O43/MIN('最低賃金の格差（÷東京）'!O$4:O$51)</f>
        <v>1.0721500721500723</v>
      </c>
      <c r="R43" s="17">
        <f>'最低賃金の格差（÷東京）'!P43/MIN('最低賃金の格差（÷東京）'!P$4:P$51)</f>
        <v>1.0714285714285714</v>
      </c>
      <c r="S43" s="16" t="s">
        <v>53</v>
      </c>
      <c r="T43" s="17">
        <f>'最低賃金の格差（÷東京）'!Q43/MIN('最低賃金の格差（÷東京）'!Q$4:Q$51)</f>
        <v>1.0705563093622796</v>
      </c>
      <c r="U43" s="17">
        <f>'最低賃金の格差（÷東京）'!R43/MIN('最低賃金の格差（÷東京）'!R$4:R$51)</f>
        <v>1.0696452036793691</v>
      </c>
      <c r="V43" s="17">
        <f>'最低賃金の格差（÷東京）'!S43/MIN('最低賃金の格差（÷東京）'!S$4:S$51)</f>
        <v>1.0645569620253166</v>
      </c>
      <c r="W43" s="17">
        <f>'最低賃金の格差（÷東京）'!T43/MIN('最低賃金の格差（÷東京）'!T$4:T$51)</f>
        <v>1.0631313131313131</v>
      </c>
      <c r="X43" s="17">
        <f>'最低賃金の格差（÷東京）'!U43/MIN('最低賃金の格差（÷東京）'!U$4:U$51)</f>
        <v>1.0609756097560976</v>
      </c>
    </row>
    <row r="44" spans="1:24">
      <c r="A44" s="16" t="s">
        <v>54</v>
      </c>
      <c r="B44" s="17">
        <f>'最低賃金の格差（÷東京）'!B44/MIN('最低賃金の格差（÷東京）'!B$4:B$51)</f>
        <v>1.0016556291390728</v>
      </c>
      <c r="C44" s="17">
        <f>'最低賃金の格差（÷東京）'!C44/MIN('最低賃金の格差（÷東京）'!C$4:C$51)</f>
        <v>1</v>
      </c>
      <c r="D44" s="17">
        <f>'最低賃金の格差（÷東京）'!D44/MIN('最低賃金の格差（÷東京）'!D$4:D$51)</f>
        <v>1</v>
      </c>
      <c r="E44" s="17">
        <f>'最低賃金の格差（÷東京）'!E44/MIN('最低賃金の格差（÷東京）'!E$4:E$51)</f>
        <v>1</v>
      </c>
      <c r="F44" s="17">
        <f>'最低賃金の格差（÷東京）'!F44/MIN('最低賃金の格差（÷東京）'!F$4:F$51)</f>
        <v>1.0016393442622951</v>
      </c>
      <c r="G44" s="16" t="s">
        <v>54</v>
      </c>
      <c r="H44" s="17">
        <f>'最低賃金の格差（÷東京）'!G44/MIN('最低賃金の格差（÷東京）'!G$4:G$51)</f>
        <v>1.0016181229773462</v>
      </c>
      <c r="I44" s="17">
        <f>'最低賃金の格差（÷東京）'!H44/MIN('最低賃金の格差（÷東京）'!H$4:H$51)</f>
        <v>1.0015948963317385</v>
      </c>
      <c r="J44" s="17">
        <f>'最低賃金の格差（÷東京）'!I44/MIN('最低賃金の格差（÷東京）'!I$4:I$51)</f>
        <v>1</v>
      </c>
      <c r="K44" s="17">
        <f>'最低賃金の格差（÷東京）'!J44/MIN('最低賃金の格差（÷東京）'!J$4:J$51)</f>
        <v>1</v>
      </c>
      <c r="L44" s="17">
        <f>'最低賃金の格差（÷東京）'!K44/MIN('最低賃金の格差（÷東京）'!K$4:K$51)</f>
        <v>1.0015503875968992</v>
      </c>
      <c r="M44" s="16" t="s">
        <v>54</v>
      </c>
      <c r="N44" s="17">
        <f>'最低賃金の格差（÷東京）'!L44/MIN('最低賃金の格差（÷東京）'!L$4:L$51)</f>
        <v>1.0015337423312882</v>
      </c>
      <c r="O44" s="17">
        <f>'最低賃金の格差（÷東京）'!M44/MIN('最低賃金の格差（÷東京）'!M$4:M$51)</f>
        <v>1</v>
      </c>
      <c r="P44" s="17">
        <f>'最低賃金の格差（÷東京）'!N44/MIN('最低賃金の格差（÷東京）'!N$4:N$51)</f>
        <v>1.001477104874446</v>
      </c>
      <c r="Q44" s="17">
        <f>'最低賃金の格差（÷東京）'!O44/MIN('最低賃金の格差（÷東京）'!O$4:O$51)</f>
        <v>1.0014430014430016</v>
      </c>
      <c r="R44" s="17">
        <f>'最低賃金の格差（÷東京）'!P44/MIN('最低賃金の格差（÷東京）'!P$4:P$51)</f>
        <v>1.0014005602240896</v>
      </c>
      <c r="S44" s="16" t="s">
        <v>54</v>
      </c>
      <c r="T44" s="17">
        <f>'最低賃金の格差（÷東京）'!Q44/MIN('最低賃金の格差（÷東京）'!Q$4:Q$51)</f>
        <v>1</v>
      </c>
      <c r="U44" s="17">
        <f>'最低賃金の格差（÷東京）'!R44/MIN('最低賃金の格差（÷東京）'!R$4:R$51)</f>
        <v>1.0013140604467805</v>
      </c>
      <c r="V44" s="17">
        <f>'最低賃金の格差（÷東京）'!S44/MIN('最低賃金の格差（÷東京）'!S$4:S$51)</f>
        <v>1</v>
      </c>
      <c r="W44" s="17">
        <f>'最低賃金の格差（÷東京）'!T44/MIN('最低賃金の格差（÷東京）'!T$4:T$51)</f>
        <v>1</v>
      </c>
      <c r="X44" s="17">
        <f>'最低賃金の格差（÷東京）'!U44/MIN('最低賃金の格差（÷東京）'!U$4:U$51)</f>
        <v>1.001219512195122</v>
      </c>
    </row>
    <row r="45" spans="1:24">
      <c r="A45" s="16" t="s">
        <v>55</v>
      </c>
      <c r="B45" s="17">
        <f>'最低賃金の格差（÷東京）'!B45/MIN('最低賃金の格差（÷東京）'!B$4:B$51)</f>
        <v>1.0016556291390728</v>
      </c>
      <c r="C45" s="17">
        <f>'最低賃金の格差（÷東京）'!C45/MIN('最低賃金の格差（÷東京）'!C$4:C$51)</f>
        <v>1</v>
      </c>
      <c r="D45" s="17">
        <f>'最低賃金の格差（÷東京）'!D45/MIN('最低賃金の格差（÷東京）'!D$4:D$51)</f>
        <v>1</v>
      </c>
      <c r="E45" s="17">
        <f>'最低賃金の格差（÷東京）'!E45/MIN('最低賃金の格差（÷東京）'!E$4:E$51)</f>
        <v>1</v>
      </c>
      <c r="F45" s="17">
        <f>'最低賃金の格差（÷東京）'!F45/MIN('最低賃金の格差（÷東京）'!F$4:F$51)</f>
        <v>1.0016393442622951</v>
      </c>
      <c r="G45" s="16" t="s">
        <v>55</v>
      </c>
      <c r="H45" s="17">
        <f>'最低賃金の格差（÷東京）'!G45/MIN('最低賃金の格差（÷東京）'!G$4:G$51)</f>
        <v>1.0016181229773462</v>
      </c>
      <c r="I45" s="17">
        <f>'最低賃金の格差（÷東京）'!H45/MIN('最低賃金の格差（÷東京）'!H$4:H$51)</f>
        <v>1.0015948963317385</v>
      </c>
      <c r="J45" s="17">
        <f>'最低賃金の格差（÷東京）'!I45/MIN('最低賃金の格差（÷東京）'!I$4:I$51)</f>
        <v>1</v>
      </c>
      <c r="K45" s="17">
        <f>'最低賃金の格差（÷東京）'!J45/MIN('最低賃金の格差（÷東京）'!J$4:J$51)</f>
        <v>1</v>
      </c>
      <c r="L45" s="17">
        <f>'最低賃金の格差（÷東京）'!K45/MIN('最低賃金の格差（÷東京）'!K$4:K$51)</f>
        <v>1.0015503875968992</v>
      </c>
      <c r="M45" s="16" t="s">
        <v>55</v>
      </c>
      <c r="N45" s="17">
        <f>'最低賃金の格差（÷東京）'!L45/MIN('最低賃金の格差（÷東京）'!L$4:L$51)</f>
        <v>1.0015337423312882</v>
      </c>
      <c r="O45" s="17">
        <f>'最低賃金の格差（÷東京）'!M45/MIN('最低賃金の格差（÷東京）'!M$4:M$51)</f>
        <v>1</v>
      </c>
      <c r="P45" s="17">
        <f>'最低賃金の格差（÷東京）'!N45/MIN('最低賃金の格差（÷東京）'!N$4:N$51)</f>
        <v>1</v>
      </c>
      <c r="Q45" s="17">
        <f>'最低賃金の格差（÷東京）'!O45/MIN('最低賃金の格差（÷東京）'!O$4:O$51)</f>
        <v>1.0014430014430016</v>
      </c>
      <c r="R45" s="17">
        <f>'最低賃金の格差（÷東京）'!P45/MIN('最低賃金の格差（÷東京）'!P$4:P$51)</f>
        <v>1.0014005602240896</v>
      </c>
      <c r="S45" s="16" t="s">
        <v>55</v>
      </c>
      <c r="T45" s="17">
        <f>'最低賃金の格差（÷東京）'!Q45/MIN('最低賃金の格差（÷東京）'!Q$4:Q$51)</f>
        <v>1</v>
      </c>
      <c r="U45" s="17">
        <f>'最低賃金の格差（÷東京）'!R45/MIN('最低賃金の格差（÷東京）'!R$4:R$51)</f>
        <v>1.0013140604467805</v>
      </c>
      <c r="V45" s="17">
        <f>'最低賃金の格差（÷東京）'!S45/MIN('最低賃金の格差（÷東京）'!S$4:S$51)</f>
        <v>1</v>
      </c>
      <c r="W45" s="17">
        <f>'最低賃金の格差（÷東京）'!T45/MIN('最低賃金の格差（÷東京）'!T$4:T$51)</f>
        <v>1.0012626262626263</v>
      </c>
      <c r="X45" s="17">
        <f>'最低賃金の格差（÷東京）'!U45/MIN('最低賃金の格差（÷東京）'!U$4:U$51)</f>
        <v>1.001219512195122</v>
      </c>
    </row>
    <row r="46" spans="1:24">
      <c r="A46" s="16" t="s">
        <v>56</v>
      </c>
      <c r="B46" s="17">
        <f>'最低賃金の格差（÷東京）'!B46/MIN('最低賃金の格差（÷東京）'!B$4:B$51)</f>
        <v>1.0033112582781458</v>
      </c>
      <c r="C46" s="17">
        <f>'最低賃金の格差（÷東京）'!C46/MIN('最低賃金の格差（÷東京）'!C$4:C$51)</f>
        <v>1.0016528925619836</v>
      </c>
      <c r="D46" s="17">
        <f>'最低賃金の格差（÷東京）'!D46/MIN('最低賃金の格差（÷東京）'!D$4:D$51)</f>
        <v>1.0016501650165017</v>
      </c>
      <c r="E46" s="17">
        <f>'最低賃金の格差（÷東京）'!E46/MIN('最低賃金の格差（÷東京）'!E$4:E$51)</f>
        <v>1.0016447368421053</v>
      </c>
      <c r="F46" s="17">
        <f>'最低賃金の格差（÷東京）'!F46/MIN('最低賃金の格差（÷東京）'!F$4:F$51)</f>
        <v>1.0032786885245901</v>
      </c>
      <c r="G46" s="16" t="s">
        <v>56</v>
      </c>
      <c r="H46" s="17">
        <f>'最低賃金の格差（÷東京）'!G46/MIN('最低賃金の格差（÷東京）'!G$4:G$51)</f>
        <v>1.0032362459546924</v>
      </c>
      <c r="I46" s="17">
        <f>'最低賃金の格差（÷東京）'!H46/MIN('最低賃金の格差（÷東京）'!H$4:H$51)</f>
        <v>1.0015948963317385</v>
      </c>
      <c r="J46" s="17">
        <f>'最低賃金の格差（÷東京）'!I46/MIN('最低賃金の格差（÷東京）'!I$4:I$51)</f>
        <v>1.001589825119237</v>
      </c>
      <c r="K46" s="17">
        <f>'最低賃金の格差（÷東京）'!J46/MIN('最低賃金の格差（÷東京）'!J$4:J$51)</f>
        <v>1.0015576323987538</v>
      </c>
      <c r="L46" s="17">
        <f>'最低賃金の格差（÷東京）'!K46/MIN('最低賃金の格差（÷東京）'!K$4:K$51)</f>
        <v>1.0031007751937986</v>
      </c>
      <c r="M46" s="16" t="s">
        <v>56</v>
      </c>
      <c r="N46" s="17">
        <f>'最低賃金の格差（÷東京）'!L46/MIN('最低賃金の格差（÷東京）'!L$4:L$51)</f>
        <v>1.0015337423312882</v>
      </c>
      <c r="O46" s="17">
        <f>'最低賃金の格差（÷東京）'!M46/MIN('最低賃金の格差（÷東京）'!M$4:M$51)</f>
        <v>1</v>
      </c>
      <c r="P46" s="17">
        <f>'最低賃金の格差（÷東京）'!N46/MIN('最低賃金の格差（÷東京）'!N$4:N$51)</f>
        <v>1</v>
      </c>
      <c r="Q46" s="17">
        <f>'最低賃金の格差（÷東京）'!O46/MIN('最低賃金の格差（÷東京）'!O$4:O$51)</f>
        <v>1.0014430014430016</v>
      </c>
      <c r="R46" s="17">
        <f>'最低賃金の格差（÷東京）'!P46/MIN('最低賃金の格差（÷東京）'!P$4:P$51)</f>
        <v>1.0014005602240896</v>
      </c>
      <c r="S46" s="16" t="s">
        <v>56</v>
      </c>
      <c r="T46" s="17">
        <f>'最低賃金の格差（÷東京）'!Q46/MIN('最低賃金の格差（÷東京）'!Q$4:Q$51)</f>
        <v>1</v>
      </c>
      <c r="U46" s="17">
        <f>'最低賃金の格差（÷東京）'!R46/MIN('最低賃金の格差（÷東京）'!R$4:R$51)</f>
        <v>1.0013140604467805</v>
      </c>
      <c r="V46" s="17">
        <f>'最低賃金の格差（÷東京）'!S46/MIN('最低賃金の格差（÷東京）'!S$4:S$51)</f>
        <v>1</v>
      </c>
      <c r="W46" s="17">
        <f>'最低賃金の格差（÷東京）'!T46/MIN('最低賃金の格差（÷東京）'!T$4:T$51)</f>
        <v>1.0012626262626263</v>
      </c>
      <c r="X46" s="17">
        <f>'最低賃金の格差（÷東京）'!U46/MIN('最低賃金の格差（÷東京）'!U$4:U$51)</f>
        <v>1.001219512195122</v>
      </c>
    </row>
    <row r="47" spans="1:24">
      <c r="A47" s="16" t="s">
        <v>57</v>
      </c>
      <c r="B47" s="17">
        <f>'最低賃金の格差（÷東京）'!B47/MIN('最低賃金の格差（÷東京）'!B$4:B$51)</f>
        <v>1.0033112582781458</v>
      </c>
      <c r="C47" s="17">
        <f>'最低賃金の格差（÷東京）'!C47/MIN('最低賃金の格差（÷東京）'!C$4:C$51)</f>
        <v>1.0016528925619836</v>
      </c>
      <c r="D47" s="17">
        <f>'最低賃金の格差（÷東京）'!D47/MIN('最低賃金の格差（÷東京）'!D$4:D$51)</f>
        <v>1.0016501650165017</v>
      </c>
      <c r="E47" s="17">
        <f>'最低賃金の格差（÷東京）'!E47/MIN('最低賃金の格差（÷東京）'!E$4:E$51)</f>
        <v>1.0032894736842106</v>
      </c>
      <c r="F47" s="17">
        <f>'最低賃金の格差（÷東京）'!F47/MIN('最低賃金の格差（÷東京）'!F$4:F$51)</f>
        <v>1.0049180327868852</v>
      </c>
      <c r="G47" s="16" t="s">
        <v>57</v>
      </c>
      <c r="H47" s="17">
        <f>'最低賃金の格差（÷東京）'!G47/MIN('最低賃金の格差（÷東京）'!G$4:G$51)</f>
        <v>1.0032362459546924</v>
      </c>
      <c r="I47" s="17">
        <f>'最低賃金の格差（÷東京）'!H47/MIN('最低賃金の格差（÷東京）'!H$4:H$51)</f>
        <v>1.0047846889952152</v>
      </c>
      <c r="J47" s="17">
        <f>'最低賃金の格差（÷東京）'!I47/MIN('最低賃金の格差（÷東京）'!I$4:I$51)</f>
        <v>1.0031796502384738</v>
      </c>
      <c r="K47" s="17">
        <f>'最低賃金の格差（÷東京）'!J47/MIN('最低賃金の格差（÷東京）'!J$4:J$51)</f>
        <v>1.0015576323987538</v>
      </c>
      <c r="L47" s="17">
        <f>'最低賃金の格差（÷東京）'!K47/MIN('最低賃金の格差（÷東京）'!K$4:K$51)</f>
        <v>1.0031007751937986</v>
      </c>
      <c r="M47" s="16" t="s">
        <v>57</v>
      </c>
      <c r="N47" s="17">
        <f>'最低賃金の格差（÷東京）'!L47/MIN('最低賃金の格差（÷東京）'!L$4:L$51)</f>
        <v>1.0015337423312882</v>
      </c>
      <c r="O47" s="17">
        <f>'最低賃金の格差（÷東京）'!M47/MIN('最低賃金の格差（÷東京）'!M$4:M$51)</f>
        <v>1</v>
      </c>
      <c r="P47" s="17">
        <f>'最低賃金の格差（÷東京）'!N47/MIN('最低賃金の格差（÷東京）'!N$4:N$51)</f>
        <v>1</v>
      </c>
      <c r="Q47" s="17">
        <f>'最低賃金の格差（÷東京）'!O47/MIN('最低賃金の格差（÷東京）'!O$4:O$51)</f>
        <v>1.0014430014430016</v>
      </c>
      <c r="R47" s="17">
        <f>'最低賃金の格差（÷東京）'!P47/MIN('最低賃金の格差（÷東京）'!P$4:P$51)</f>
        <v>1.0014005602240896</v>
      </c>
      <c r="S47" s="16" t="s">
        <v>57</v>
      </c>
      <c r="T47" s="17">
        <f>'最低賃金の格差（÷東京）'!Q47/MIN('最低賃金の格差（÷東京）'!Q$4:Q$51)</f>
        <v>1</v>
      </c>
      <c r="U47" s="17">
        <f>'最低賃金の格差（÷東京）'!R47/MIN('最低賃金の格差（÷東京）'!R$4:R$51)</f>
        <v>1.0013140604467805</v>
      </c>
      <c r="V47" s="17">
        <f>'最低賃金の格差（÷東京）'!S47/MIN('最低賃金の格差（÷東京）'!S$4:S$51)</f>
        <v>1</v>
      </c>
      <c r="W47" s="17">
        <f>'最低賃金の格差（÷東京）'!T47/MIN('最低賃金の格差（÷東京）'!T$4:T$51)</f>
        <v>1</v>
      </c>
      <c r="X47" s="17">
        <f>'最低賃金の格差（÷東京）'!U47/MIN('最低賃金の格差（÷東京）'!U$4:U$51)</f>
        <v>1.0024390243902439</v>
      </c>
    </row>
    <row r="48" spans="1:24">
      <c r="A48" s="16" t="s">
        <v>58</v>
      </c>
      <c r="B48" s="17">
        <f>'最低賃金の格差（÷東京）'!B48/MIN('最低賃金の格差（÷東京）'!B$4:B$51)</f>
        <v>1.0016556291390728</v>
      </c>
      <c r="C48" s="17">
        <f>'最低賃金の格差（÷東京）'!C48/MIN('最低賃金の格差（÷東京）'!C$4:C$51)</f>
        <v>1</v>
      </c>
      <c r="D48" s="17">
        <f>'最低賃金の格差（÷東京）'!D48/MIN('最低賃金の格差（÷東京）'!D$4:D$51)</f>
        <v>1</v>
      </c>
      <c r="E48" s="17">
        <f>'最低賃金の格差（÷東京）'!E48/MIN('最低賃金の格差（÷東京）'!E$4:E$51)</f>
        <v>1</v>
      </c>
      <c r="F48" s="17">
        <f>'最低賃金の格差（÷東京）'!F48/MIN('最低賃金の格差（÷東京）'!F$4:F$51)</f>
        <v>1.0016393442622951</v>
      </c>
      <c r="G48" s="16" t="s">
        <v>58</v>
      </c>
      <c r="H48" s="17">
        <f>'最低賃金の格差（÷東京）'!G48/MIN('最低賃金の格差（÷東京）'!G$4:G$51)</f>
        <v>1.0016181229773462</v>
      </c>
      <c r="I48" s="17">
        <f>'最低賃金の格差（÷東京）'!H48/MIN('最低賃金の格差（÷東京）'!H$4:H$51)</f>
        <v>1</v>
      </c>
      <c r="J48" s="17">
        <f>'最低賃金の格差（÷東京）'!I48/MIN('最低賃金の格差（÷東京）'!I$4:I$51)</f>
        <v>1</v>
      </c>
      <c r="K48" s="17">
        <f>'最低賃金の格差（÷東京）'!J48/MIN('最低賃金の格差（÷東京）'!J$4:J$51)</f>
        <v>1</v>
      </c>
      <c r="L48" s="17">
        <f>'最低賃金の格差（÷東京）'!K48/MIN('最低賃金の格差（÷東京）'!K$4:K$51)</f>
        <v>1.0015503875968992</v>
      </c>
      <c r="M48" s="16" t="s">
        <v>58</v>
      </c>
      <c r="N48" s="17">
        <f>'最低賃金の格差（÷東京）'!L48/MIN('最低賃金の格差（÷東京）'!L$4:L$51)</f>
        <v>1.0015337423312882</v>
      </c>
      <c r="O48" s="17">
        <f>'最低賃金の格差（÷東京）'!M48/MIN('最低賃金の格差（÷東京）'!M$4:M$51)</f>
        <v>1</v>
      </c>
      <c r="P48" s="17">
        <f>'最低賃金の格差（÷東京）'!N48/MIN('最低賃金の格差（÷東京）'!N$4:N$51)</f>
        <v>1</v>
      </c>
      <c r="Q48" s="17">
        <f>'最低賃金の格差（÷東京）'!O48/MIN('最低賃金の格差（÷東京）'!O$4:O$51)</f>
        <v>1</v>
      </c>
      <c r="R48" s="17">
        <f>'最低賃金の格差（÷東京）'!P48/MIN('最低賃金の格差（÷東京）'!P$4:P$51)</f>
        <v>1</v>
      </c>
      <c r="S48" s="16" t="s">
        <v>58</v>
      </c>
      <c r="T48" s="17">
        <f>'最低賃金の格差（÷東京）'!Q48/MIN('最低賃金の格差（÷東京）'!Q$4:Q$51)</f>
        <v>1</v>
      </c>
      <c r="U48" s="17">
        <f>'最低賃金の格差（÷東京）'!R48/MIN('最低賃金の格差（÷東京）'!R$4:R$51)</f>
        <v>1.0013140604467805</v>
      </c>
      <c r="V48" s="17">
        <f>'最低賃金の格差（÷東京）'!S48/MIN('最低賃金の格差（÷東京）'!S$4:S$51)</f>
        <v>1</v>
      </c>
      <c r="W48" s="17">
        <f>'最低賃金の格差（÷東京）'!T48/MIN('最低賃金の格差（÷東京）'!T$4:T$51)</f>
        <v>1.0012626262626263</v>
      </c>
      <c r="X48" s="17">
        <f>'最低賃金の格差（÷東京）'!U48/MIN('最低賃金の格差（÷東京）'!U$4:U$51)</f>
        <v>1.001219512195122</v>
      </c>
    </row>
    <row r="49" spans="1:24">
      <c r="A49" s="16" t="s">
        <v>59</v>
      </c>
      <c r="B49" s="17">
        <f>'最低賃金の格差（÷東京）'!B49/MIN('最低賃金の格差（÷東京）'!B$4:B$51)</f>
        <v>1.0016556291390728</v>
      </c>
      <c r="C49" s="17">
        <f>'最低賃金の格差（÷東京）'!C49/MIN('最低賃金の格差（÷東京）'!C$4:C$51)</f>
        <v>1</v>
      </c>
      <c r="D49" s="17">
        <f>'最低賃金の格差（÷東京）'!D49/MIN('最低賃金の格差（÷東京）'!D$4:D$51)</f>
        <v>1</v>
      </c>
      <c r="E49" s="17">
        <f>'最低賃金の格差（÷東京）'!E49/MIN('最低賃金の格差（÷東京）'!E$4:E$51)</f>
        <v>1</v>
      </c>
      <c r="F49" s="17">
        <f>'最低賃金の格差（÷東京）'!F49/MIN('最低賃金の格差（÷東京）'!F$4:F$51)</f>
        <v>1.0016393442622951</v>
      </c>
      <c r="G49" s="16" t="s">
        <v>59</v>
      </c>
      <c r="H49" s="17">
        <f>'最低賃金の格差（÷東京）'!G49/MIN('最低賃金の格差（÷東京）'!G$4:G$51)</f>
        <v>1.0016181229773462</v>
      </c>
      <c r="I49" s="17">
        <f>'最低賃金の格差（÷東京）'!H49/MIN('最低賃金の格差（÷東京）'!H$4:H$51)</f>
        <v>1</v>
      </c>
      <c r="J49" s="17">
        <f>'最低賃金の格差（÷東京）'!I49/MIN('最低賃金の格差（÷東京）'!I$4:I$51)</f>
        <v>1.001589825119237</v>
      </c>
      <c r="K49" s="17">
        <f>'最低賃金の格差（÷東京）'!J49/MIN('最低賃金の格差（÷東京）'!J$4:J$51)</f>
        <v>1</v>
      </c>
      <c r="L49" s="17">
        <f>'最低賃金の格差（÷東京）'!K49/MIN('最低賃金の格差（÷東京）'!K$4:K$51)</f>
        <v>1.0031007751937986</v>
      </c>
      <c r="M49" s="16" t="s">
        <v>59</v>
      </c>
      <c r="N49" s="17">
        <f>'最低賃金の格差（÷東京）'!L49/MIN('最低賃金の格差（÷東京）'!L$4:L$51)</f>
        <v>1.0030674846625767</v>
      </c>
      <c r="O49" s="17">
        <f>'最低賃金の格差（÷東京）'!M49/MIN('最低賃金の格差（÷東京）'!M$4:M$51)</f>
        <v>1.0015060240963856</v>
      </c>
      <c r="P49" s="17">
        <f>'最低賃金の格差（÷東京）'!N49/MIN('最低賃金の格差（÷東京）'!N$4:N$51)</f>
        <v>1.001477104874446</v>
      </c>
      <c r="Q49" s="17">
        <f>'最低賃金の格差（÷東京）'!O49/MIN('最低賃金の格差（÷東京）'!O$4:O$51)</f>
        <v>1.0014430014430016</v>
      </c>
      <c r="R49" s="17">
        <f>'最低賃金の格差（÷東京）'!P49/MIN('最低賃金の格差（÷東京）'!P$4:P$51)</f>
        <v>1.0014005602240896</v>
      </c>
      <c r="S49" s="16" t="s">
        <v>59</v>
      </c>
      <c r="T49" s="17">
        <f>'最低賃金の格差（÷東京）'!Q49/MIN('最低賃金の格差（÷東京）'!Q$4:Q$51)</f>
        <v>1</v>
      </c>
      <c r="U49" s="17">
        <f>'最低賃金の格差（÷東京）'!R49/MIN('最低賃金の格差（÷東京）'!R$4:R$51)</f>
        <v>1</v>
      </c>
      <c r="V49" s="17">
        <f>'最低賃金の格差（÷東京）'!S49/MIN('最低賃金の格差（÷東京）'!S$4:S$51)</f>
        <v>1</v>
      </c>
      <c r="W49" s="17">
        <f>'最低賃金の格差（÷東京）'!T49/MIN('最低賃金の格差（÷東京）'!T$4:T$51)</f>
        <v>1.0012626262626263</v>
      </c>
      <c r="X49" s="17">
        <f>'最低賃金の格差（÷東京）'!U49/MIN('最低賃金の格差（÷東京）'!U$4:U$51)</f>
        <v>1.001219512195122</v>
      </c>
    </row>
    <row r="50" spans="1:24">
      <c r="A50" s="16" t="s">
        <v>60</v>
      </c>
      <c r="B50" s="17">
        <f>'最低賃金の格差（÷東京）'!B50/MIN('最低賃金の格差（÷東京）'!B$4:B$51)</f>
        <v>1</v>
      </c>
      <c r="C50" s="17">
        <f>'最低賃金の格差（÷東京）'!C50/MIN('最低賃金の格差（÷東京）'!C$4:C$51)</f>
        <v>1</v>
      </c>
      <c r="D50" s="17">
        <f>'最低賃金の格差（÷東京）'!D50/MIN('最低賃金の格差（÷東京）'!D$4:D$51)</f>
        <v>1</v>
      </c>
      <c r="E50" s="17">
        <f>'最低賃金の格差（÷東京）'!E50/MIN('最低賃金の格差（÷東京）'!E$4:E$51)</f>
        <v>1</v>
      </c>
      <c r="F50" s="17">
        <f>'最低賃金の格差（÷東京）'!F50/MIN('最低賃金の格差（÷東京）'!F$4:F$51)</f>
        <v>1</v>
      </c>
      <c r="G50" s="16" t="s">
        <v>60</v>
      </c>
      <c r="H50" s="17">
        <f>'最低賃金の格差（÷東京）'!G50/MIN('最低賃金の格差（÷東京）'!G$4:G$51)</f>
        <v>1</v>
      </c>
      <c r="I50" s="17">
        <f>'最低賃金の格差（÷東京）'!H50/MIN('最低賃金の格差（÷東京）'!H$4:H$51)</f>
        <v>1</v>
      </c>
      <c r="J50" s="17">
        <f>'最低賃金の格差（÷東京）'!I50/MIN('最低賃金の格差（÷東京）'!I$4:I$51)</f>
        <v>1</v>
      </c>
      <c r="K50" s="17">
        <f>'最低賃金の格差（÷東京）'!J50/MIN('最低賃金の格差（÷東京）'!J$4:J$51)</f>
        <v>1</v>
      </c>
      <c r="L50" s="17">
        <f>'最低賃金の格差（÷東京）'!K50/MIN('最低賃金の格差（÷東京）'!K$4:K$51)</f>
        <v>1</v>
      </c>
      <c r="M50" s="16" t="s">
        <v>60</v>
      </c>
      <c r="N50" s="17">
        <f>'最低賃金の格差（÷東京）'!L50/MIN('最低賃金の格差（÷東京）'!L$4:L$51)</f>
        <v>1.0015337423312882</v>
      </c>
      <c r="O50" s="17">
        <f>'最低賃金の格差（÷東京）'!M50/MIN('最低賃金の格差（÷東京）'!M$4:M$51)</f>
        <v>1</v>
      </c>
      <c r="P50" s="17">
        <f>'最低賃金の格差（÷東京）'!N50/MIN('最低賃金の格差（÷東京）'!N$4:N$51)</f>
        <v>1</v>
      </c>
      <c r="Q50" s="17">
        <f>'最低賃金の格差（÷東京）'!O50/MIN('最低賃金の格差（÷東京）'!O$4:O$51)</f>
        <v>1.0014430014430016</v>
      </c>
      <c r="R50" s="17">
        <f>'最低賃金の格差（÷東京）'!P50/MIN('最低賃金の格差（÷東京）'!P$4:P$51)</f>
        <v>1</v>
      </c>
      <c r="S50" s="16" t="s">
        <v>60</v>
      </c>
      <c r="T50" s="17">
        <f>'最低賃金の格差（÷東京）'!Q50/MIN('最低賃金の格差（÷東京）'!Q$4:Q$51)</f>
        <v>1</v>
      </c>
      <c r="U50" s="17">
        <f>'最低賃金の格差（÷東京）'!R50/MIN('最低賃金の格差（÷東京）'!R$4:R$51)</f>
        <v>1.0013140604467805</v>
      </c>
      <c r="V50" s="17">
        <f>'最低賃金の格差（÷東京）'!S50/MIN('最低賃金の格差（÷東京）'!S$4:S$51)</f>
        <v>1</v>
      </c>
      <c r="W50" s="17">
        <f>'最低賃金の格差（÷東京）'!T50/MIN('最低賃金の格差（÷東京）'!T$4:T$51)</f>
        <v>1</v>
      </c>
      <c r="X50" s="17">
        <f>'最低賃金の格差（÷東京）'!U50/MIN('最低賃金の格差（÷東京）'!U$4:U$51)</f>
        <v>1</v>
      </c>
    </row>
    <row r="51" spans="1:24" ht="39.6">
      <c r="A51" s="18" t="s">
        <v>61</v>
      </c>
      <c r="B51" s="17">
        <f>'最低賃金の格差（÷東京）'!B51/MIN('最低賃金の格差（÷東京）'!B$4:B$51)</f>
        <v>1.0976821192052979</v>
      </c>
      <c r="C51" s="17">
        <f>'最低賃金の格差（÷東京）'!C51/MIN('最低賃金の格差（÷東京）'!C$4:C$51)</f>
        <v>1.0975206611570247</v>
      </c>
      <c r="D51" s="17">
        <f>'最低賃金の格差（÷東京）'!D51/MIN('最低賃金の格差（÷東京）'!D$4:D$51)</f>
        <v>1.0973597359735974</v>
      </c>
      <c r="E51" s="17">
        <f>'最低賃金の格差（÷東京）'!E51/MIN('最低賃金の格差（÷東京）'!E$4:E$51)</f>
        <v>1.0986842105263159</v>
      </c>
      <c r="F51" s="17">
        <f>'最低賃金の格差（÷東京）'!F51/MIN('最低賃金の格差（÷東京）'!F$4:F$51)</f>
        <v>1.1032786885245902</v>
      </c>
      <c r="G51" s="18" t="s">
        <v>61</v>
      </c>
      <c r="H51" s="17">
        <f>'最低賃金の格差（÷東京）'!G51/MIN('最低賃金の格差（÷東京）'!G$4:G$51)</f>
        <v>1.1116504854368932</v>
      </c>
      <c r="I51" s="17">
        <f>'最低賃金の格差（÷東京）'!H51/MIN('最低賃金の格差（÷東京）'!H$4:H$51)</f>
        <v>1.1212121212121211</v>
      </c>
      <c r="J51" s="17">
        <f>'最低賃金の格差（÷東京）'!I51/MIN('最低賃金の格差（÷東京）'!I$4:I$51)</f>
        <v>1.1335453100158983</v>
      </c>
      <c r="K51" s="17">
        <f>'最低賃金の格差（÷東京）'!J51/MIN('最低賃金の格差（÷東京）'!J$4:J$51)</f>
        <v>1.1370716510903427</v>
      </c>
      <c r="L51" s="17">
        <f>'最低賃金の格差（÷東京）'!K51/MIN('最低賃金の格差（÷東京）'!K$4:K$51)</f>
        <v>1.1426356589147286</v>
      </c>
      <c r="M51" s="18" t="s">
        <v>61</v>
      </c>
      <c r="N51" s="17">
        <f>'最低賃金の格差（÷東京）'!L51/MIN('最低賃金の格差（÷東京）'!L$4:L$51)</f>
        <v>1.1487730061349692</v>
      </c>
      <c r="O51" s="17">
        <f>'最低賃金の格差（÷東京）'!M51/MIN('最低賃金の格差（÷東京）'!M$4:M$51)</f>
        <v>1.1506024096385543</v>
      </c>
      <c r="P51" s="17">
        <f>'最低賃金の格差（÷東京）'!N51/MIN('最低賃金の格差（÷東京）'!N$4:N$51)</f>
        <v>1.1521418020679468</v>
      </c>
      <c r="Q51" s="17">
        <f>'最低賃金の格差（÷東京）'!O51/MIN('最低賃金の格差（÷東京）'!O$4:O$51)</f>
        <v>1.1515151515151516</v>
      </c>
      <c r="R51" s="17">
        <f>'最低賃金の格差（÷東京）'!P51/MIN('最低賃金の格差（÷東京）'!P$4:P$51)</f>
        <v>1.1526610644257702</v>
      </c>
      <c r="S51" s="18" t="s">
        <v>61</v>
      </c>
      <c r="T51" s="17">
        <f>'最低賃金の格差（÷東京）'!Q51/MIN('最低賃金の格差（÷東京）'!Q$4:Q$51)</f>
        <v>1.1506105834464044</v>
      </c>
      <c r="U51" s="17">
        <f>'最低賃金の格差（÷東京）'!R51/MIN('最低賃金の格差（÷東京）'!R$4:R$51)</f>
        <v>1.1484888304862024</v>
      </c>
      <c r="V51" s="17">
        <f>'最低賃金の格差（÷東京）'!S51/MIN('最低賃金の格差（÷東京）'!S$4:S$51)</f>
        <v>1.1405063291139241</v>
      </c>
      <c r="W51" s="17">
        <f>'最低賃金の格差（÷東京）'!T51/MIN('最低賃金の格差（÷東京）'!T$4:T$51)</f>
        <v>1.1388888888888888</v>
      </c>
      <c r="X51" s="17">
        <f>'最低賃金の格差（÷東京）'!U51/MIN('最低賃金の格差（÷東京）'!U$4:U$51)</f>
        <v>1.1341463414634148</v>
      </c>
    </row>
    <row r="52" spans="1:24">
      <c r="A52" s="5"/>
      <c r="G52" s="5"/>
      <c r="M52" s="5"/>
      <c r="S52" s="5"/>
    </row>
    <row r="53" spans="1:24">
      <c r="A53" s="5"/>
      <c r="G53" s="5"/>
      <c r="M53" s="5"/>
      <c r="S53" s="5"/>
    </row>
    <row r="54" spans="1:24">
      <c r="A54" s="5"/>
      <c r="G54" s="5"/>
      <c r="M54" s="5"/>
      <c r="S54" s="5"/>
    </row>
    <row r="55" spans="1:24">
      <c r="A55" s="5"/>
      <c r="G55" s="5"/>
      <c r="M55" s="5"/>
      <c r="S55" s="5"/>
    </row>
    <row r="56" spans="1:24">
      <c r="A56" s="5"/>
      <c r="G56" s="5"/>
      <c r="M56" s="5"/>
      <c r="S56" s="5"/>
    </row>
    <row r="57" spans="1:24">
      <c r="A57" s="5"/>
      <c r="G57" s="5"/>
      <c r="M57" s="5"/>
      <c r="S57" s="5"/>
    </row>
    <row r="58" spans="1:24">
      <c r="A58" s="5"/>
      <c r="G58" s="5"/>
      <c r="M58" s="5"/>
      <c r="S58" s="5"/>
    </row>
  </sheetData>
  <phoneticPr fontId="4"/>
  <conditionalFormatting sqref="A4:X51">
    <cfRule type="expression" priority="1" stopIfTrue="1">
      <formula>A4&gt;100</formula>
    </cfRule>
    <cfRule type="cellIs" dxfId="24" priority="26" stopIfTrue="1" operator="greaterThan">
      <formula>1.2</formula>
    </cfRule>
  </conditionalFormatting>
  <conditionalFormatting sqref="A4:X51">
    <cfRule type="cellIs" dxfId="23" priority="28" stopIfTrue="1" operator="between">
      <formula>1</formula>
      <formula>1.05</formula>
    </cfRule>
  </conditionalFormatting>
  <conditionalFormatting sqref="A4:X51">
    <cfRule type="cellIs" dxfId="22" priority="30" stopIfTrue="1" operator="between">
      <formula>1.05</formula>
      <formula>1.1</formula>
    </cfRule>
  </conditionalFormatting>
  <conditionalFormatting sqref="A4:X51">
    <cfRule type="cellIs" dxfId="21" priority="29" stopIfTrue="1" operator="between">
      <formula>1.1</formula>
      <formula>1.15</formula>
    </cfRule>
  </conditionalFormatting>
  <conditionalFormatting sqref="A4:X51">
    <cfRule type="cellIs" dxfId="20" priority="27" stopIfTrue="1" operator="between">
      <formula>1.15</formula>
      <formula>1.2</formula>
    </cfRule>
  </conditionalFormatting>
  <pageMargins left="0" right="0" top="0.39370078740157477" bottom="0.39370078740157477" header="0" footer="0"/>
  <headerFooter>
    <oddHeader>&amp;C&amp;A</oddHeader>
    <oddFooter>&amp;Cページ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2"/>
  <sheetViews>
    <sheetView topLeftCell="H1" workbookViewId="0"/>
  </sheetViews>
  <sheetFormatPr defaultRowHeight="13.8"/>
  <cols>
    <col min="1" max="1" width="7.296875" style="3" customWidth="1"/>
    <col min="2" max="20" width="10.69921875" customWidth="1"/>
    <col min="21" max="21" width="14" customWidth="1"/>
    <col min="22" max="24" width="10.69921875" customWidth="1"/>
  </cols>
  <sheetData>
    <row r="1" spans="1:24">
      <c r="A1" s="4"/>
    </row>
    <row r="2" spans="1:24">
      <c r="A2" s="4"/>
      <c r="U2" s="52" t="s">
        <v>72</v>
      </c>
      <c r="V2" s="52"/>
    </row>
    <row r="3" spans="1:24">
      <c r="A3" s="5"/>
      <c r="B3" s="7">
        <v>2002</v>
      </c>
      <c r="C3" s="7">
        <v>2003</v>
      </c>
      <c r="D3" s="7">
        <v>2004</v>
      </c>
      <c r="E3" s="7">
        <v>2005</v>
      </c>
      <c r="F3" s="7">
        <v>2006</v>
      </c>
      <c r="G3" s="7">
        <v>2007</v>
      </c>
      <c r="H3" s="7">
        <v>2008</v>
      </c>
      <c r="I3" s="7">
        <v>2009</v>
      </c>
      <c r="J3" s="7">
        <v>2010</v>
      </c>
      <c r="K3" s="7">
        <v>2011</v>
      </c>
      <c r="L3" s="7">
        <v>2012</v>
      </c>
      <c r="M3" s="7">
        <v>2013</v>
      </c>
      <c r="N3" s="7">
        <v>2014</v>
      </c>
      <c r="O3" s="7">
        <v>2015</v>
      </c>
      <c r="P3" s="7">
        <v>2016</v>
      </c>
      <c r="Q3" s="7">
        <v>2017</v>
      </c>
      <c r="R3" s="7">
        <v>2018</v>
      </c>
      <c r="S3" s="7">
        <v>2019</v>
      </c>
      <c r="U3" s="7" t="s">
        <v>73</v>
      </c>
      <c r="V3" s="7" t="s">
        <v>74</v>
      </c>
      <c r="W3" s="52" t="s">
        <v>75</v>
      </c>
      <c r="X3" s="52"/>
    </row>
    <row r="4" spans="1:24">
      <c r="A4" s="16" t="s">
        <v>14</v>
      </c>
      <c r="B4" s="17">
        <f>'最低賃金の格差（÷最小）'!B4/'最低賃金の格差（÷最小）'!B$7</f>
        <v>1.0324149108589951</v>
      </c>
      <c r="C4" s="17">
        <f>'最低賃金の格差（÷最小）'!C4/'最低賃金の格差（÷最小）'!C$7</f>
        <v>1.0324149108589951</v>
      </c>
      <c r="D4" s="17">
        <f>'最低賃金の格差（÷最小）'!D4/'最低賃金の格差（÷最小）'!D$7</f>
        <v>1.0323624595469256</v>
      </c>
      <c r="E4" s="17">
        <f>'最低賃金の格差（÷最小）'!E4/'最低賃金の格差（÷最小）'!E$7</f>
        <v>1.028892455858748</v>
      </c>
      <c r="F4" s="17">
        <f>'最低賃金の格差（÷最小）'!F4/'最低賃金の格差（÷最小）'!F$7</f>
        <v>1.0254777070063694</v>
      </c>
      <c r="G4" s="17">
        <f>'最低賃金の格差（÷最小）'!H4/'最低賃金の格差（÷最小）'!H$7</f>
        <v>1.0234741784037558</v>
      </c>
      <c r="H4" s="17">
        <f>'最低賃金の格差（÷最小）'!I4/'最低賃金の格差（÷最小）'!I$7</f>
        <v>1.0214395099540581</v>
      </c>
      <c r="I4" s="17">
        <f>'最低賃金の格差（÷最小）'!J4/'最低賃金の格差（÷最小）'!J$7</f>
        <v>1.0241691842900302</v>
      </c>
      <c r="J4" s="17">
        <f>'最低賃金の格差（÷最小）'!K4/'最低賃金の格差（÷最小）'!K$7</f>
        <v>1.0252225519287834</v>
      </c>
      <c r="K4" s="17">
        <f>'最低賃金の格差（÷最小）'!L4/'最低賃金の格差（÷最小）'!L$7</f>
        <v>1.0444444444444443</v>
      </c>
      <c r="L4" s="17">
        <f>'最低賃金の格差（÷最小）'!N4/'最低賃金の格差（÷最小）'!N$7</f>
        <v>1.0496350364963503</v>
      </c>
      <c r="M4" s="17">
        <f>'最低賃金の格差（÷最小）'!O4/'最低賃金の格差（÷最小）'!O$7</f>
        <v>1.0545977011494254</v>
      </c>
      <c r="N4" s="17">
        <f>'最低賃金の格差（÷最小）'!P4/'最低賃金の格差（÷最小）'!P$7</f>
        <v>1.0535211267605631</v>
      </c>
      <c r="O4" s="17">
        <f>'最低賃金の格差（÷最小）'!Q4/'最低賃金の格差（÷最小）'!Q$7</f>
        <v>1.0523415977961432</v>
      </c>
      <c r="P4" s="17">
        <f>'最低賃金の格差（÷最小）'!R4/'最低賃金の格差（÷最小）'!R$7</f>
        <v>1.0508021390374331</v>
      </c>
      <c r="Q4" s="17">
        <f>'最低賃金の格差（÷最小）'!T4/'最低賃金の格差（÷最小）'!T$7</f>
        <v>1.0492227979274611</v>
      </c>
      <c r="R4" s="17">
        <f>'最低賃金の格差（÷最小）'!U4/'最低賃金の格差（÷最小）'!U$7</f>
        <v>1.0463659147869673</v>
      </c>
      <c r="S4" s="17">
        <f>'最低賃金の格差（÷最小）'!V4/'最低賃金の格差（÷最小）'!V$7</f>
        <v>1.0449029126213591</v>
      </c>
      <c r="U4" s="19">
        <v>898</v>
      </c>
      <c r="V4" s="19">
        <v>878</v>
      </c>
      <c r="W4" s="17">
        <f>U4/最低賃金の推移!$T4</f>
        <v>1.042973286875726</v>
      </c>
      <c r="X4" s="17">
        <f>V4/最低賃金の推移!$T4</f>
        <v>1.0197444831591174</v>
      </c>
    </row>
    <row r="5" spans="1:24">
      <c r="A5" s="16" t="s">
        <v>15</v>
      </c>
      <c r="B5" s="17">
        <f>'最低賃金の格差（÷最小）'!B5/'最低賃金の格差（÷最小）'!B$7</f>
        <v>0.98055105348460281</v>
      </c>
      <c r="C5" s="17">
        <f>'最低賃金の格差（÷最小）'!C5/'最低賃金の格差（÷最小）'!C$7</f>
        <v>0.98055105348460281</v>
      </c>
      <c r="D5" s="17">
        <f>'最低賃金の格差（÷最小）'!D5/'最低賃金の格差（÷最小）'!D$7</f>
        <v>0.98058252427184467</v>
      </c>
      <c r="E5" s="17">
        <f>'最低賃金の格差（÷最小）'!E5/'最低賃金の格差（÷最小）'!E$7</f>
        <v>0.9759229534510433</v>
      </c>
      <c r="F5" s="17">
        <f>'最低賃金の格差（÷最小）'!F5/'最低賃金の格差（÷最小）'!F$7</f>
        <v>0.97133757961783429</v>
      </c>
      <c r="G5" s="17">
        <f>'最低賃金の格差（÷最小）'!H5/'最低賃金の格差（÷最小）'!H$7</f>
        <v>0.96870109546165883</v>
      </c>
      <c r="H5" s="17">
        <f>'最低賃金の格差（÷最小）'!I5/'最低賃金の格差（÷最小）'!I$7</f>
        <v>0.96477794793261873</v>
      </c>
      <c r="I5" s="17">
        <f>'最低賃金の格差（÷最小）'!J5/'最低賃金の格差（÷最小）'!J$7</f>
        <v>0.95619335347432022</v>
      </c>
      <c r="J5" s="17">
        <f>'最低賃金の格差（÷最小）'!K5/'最低賃金の格差（÷最小）'!K$7</f>
        <v>0.95697329376854601</v>
      </c>
      <c r="K5" s="17">
        <f>'最低賃金の格差（÷最小）'!L5/'最低賃金の格差（÷最小）'!L$7</f>
        <v>0.95851851851851855</v>
      </c>
      <c r="L5" s="17">
        <f>'最低賃金の格差（÷最小）'!N5/'最低賃金の格差（÷最小）'!N$7</f>
        <v>0.95474452554744516</v>
      </c>
      <c r="M5" s="17">
        <f>'最低賃金の格差（÷最小）'!O5/'最低賃金の格差（÷最小）'!O$7</f>
        <v>0.95545977011494265</v>
      </c>
      <c r="N5" s="17">
        <f>'最低賃金の格差（÷最小）'!P5/'最低賃金の格差（÷最小）'!P$7</f>
        <v>0.95633802816901403</v>
      </c>
      <c r="O5" s="17">
        <f>'最低賃金の格差（÷最小）'!Q5/'最低賃金の格差（÷最小）'!Q$7</f>
        <v>0.95730027548209362</v>
      </c>
      <c r="P5" s="17">
        <f>'最低賃金の格差（÷最小）'!R5/'最低賃金の格差（÷最小）'!R$7</f>
        <v>0.95721925133689834</v>
      </c>
      <c r="Q5" s="17">
        <f>'最低賃金の格差（÷最小）'!T5/'最低賃金の格差（÷最小）'!T$7</f>
        <v>0.95595854922279766</v>
      </c>
      <c r="R5" s="17">
        <f>'最低賃金の格差（÷最小）'!U5/'最低賃金の格差（÷最小）'!U$7</f>
        <v>0.95488721804511278</v>
      </c>
      <c r="S5" s="17">
        <f>'最低賃金の格差（÷最小）'!V5/'最低賃金の格差（÷最小）'!V$7</f>
        <v>0.95873786407766992</v>
      </c>
      <c r="U5" s="52">
        <v>899</v>
      </c>
      <c r="V5" s="52">
        <v>874</v>
      </c>
      <c r="W5" s="17">
        <f>U$5/最低賃金の推移!S5</f>
        <v>1.1797900262467191</v>
      </c>
      <c r="X5" s="17">
        <f>V$5/最低賃金の推移!T5</f>
        <v>1.1063291139240505</v>
      </c>
    </row>
    <row r="6" spans="1:24">
      <c r="A6" s="16" t="s">
        <v>16</v>
      </c>
      <c r="B6" s="17">
        <f>'最低賃金の格差（÷最小）'!B6/'最低賃金の格差（÷最小）'!B$7</f>
        <v>0.98055105348460281</v>
      </c>
      <c r="C6" s="17">
        <f>'最低賃金の格差（÷最小）'!C6/'最低賃金の格差（÷最小）'!C$7</f>
        <v>0.98055105348460281</v>
      </c>
      <c r="D6" s="17">
        <f>'最低賃金の格差（÷最小）'!D6/'最低賃金の格差（÷最小）'!D$7</f>
        <v>0.98058252427184467</v>
      </c>
      <c r="E6" s="17">
        <f>'最低賃金の格差（÷最小）'!E6/'最低賃金の格差（÷最小）'!E$7</f>
        <v>0.9759229534510433</v>
      </c>
      <c r="F6" s="17">
        <f>'最低賃金の格差（÷最小）'!F6/'最低賃金の格差（÷最小）'!F$7</f>
        <v>0.97133757961783429</v>
      </c>
      <c r="G6" s="17">
        <f>'最低賃金の格差（÷最小）'!H6/'最低賃金の格差（÷最小）'!H$7</f>
        <v>0.96870109546165883</v>
      </c>
      <c r="H6" s="17">
        <f>'最低賃金の格差（÷最小）'!I6/'最低賃金の格差（÷最小）'!I$7</f>
        <v>0.9617151607963248</v>
      </c>
      <c r="I6" s="17">
        <f>'最低賃金の格差（÷最小）'!J6/'最低賃金の格差（÷最小）'!J$7</f>
        <v>0.95317220543806647</v>
      </c>
      <c r="J6" s="17">
        <f>'最低賃金の格差（÷最小）'!K6/'最低賃金の格差（÷最小）'!K$7</f>
        <v>0.95548961424332335</v>
      </c>
      <c r="K6" s="17">
        <f>'最低賃金の格差（÷最小）'!L6/'最低賃金の格差（÷最小）'!L$7</f>
        <v>0.95555555555555549</v>
      </c>
      <c r="L6" s="17">
        <f>'最低賃金の格差（÷最小）'!N6/'最低賃金の格差（÷最小）'!N$7</f>
        <v>0.95328467153284657</v>
      </c>
      <c r="M6" s="17">
        <f>'最低賃金の格差（÷最小）'!O6/'最低賃金の格差（÷最小）'!O$7</f>
        <v>0.95545977011494265</v>
      </c>
      <c r="N6" s="17">
        <f>'最低賃金の格差（÷最小）'!P6/'最低賃金の格差（÷最小）'!P$7</f>
        <v>0.95492957746478857</v>
      </c>
      <c r="O6" s="17">
        <f>'最低賃金の格差（÷最小）'!Q6/'最低賃金の格差（÷最小）'!Q$7</f>
        <v>0.95730027548209362</v>
      </c>
      <c r="P6" s="17">
        <f>'最低賃金の格差（÷最小）'!R6/'最低賃金の格差（÷最小）'!R$7</f>
        <v>0.95721925133689834</v>
      </c>
      <c r="Q6" s="17">
        <f>'最低賃金の格差（÷最小）'!T6/'最低賃金の格差（÷最小）'!T$7</f>
        <v>0.95595854922279766</v>
      </c>
      <c r="R6" s="17">
        <f>'最低賃金の格差（÷最小）'!U6/'最低賃金の格差（÷最小）'!U$7</f>
        <v>0.95488721804511278</v>
      </c>
      <c r="S6" s="17">
        <f>'最低賃金の格差（÷最小）'!V6/'最低賃金の格差（÷最小）'!V$7</f>
        <v>0.95873786407766992</v>
      </c>
      <c r="U6" s="52"/>
      <c r="V6" s="52"/>
      <c r="W6" s="17">
        <f>U$5/最低賃金の推移!S6</f>
        <v>1.1797900262467191</v>
      </c>
      <c r="X6" s="17">
        <f>V$5/最低賃金の推移!T6</f>
        <v>1.1063291139240505</v>
      </c>
    </row>
    <row r="7" spans="1:24">
      <c r="A7" s="16" t="s">
        <v>17</v>
      </c>
      <c r="B7" s="17">
        <f>'最低賃金の格差（÷最小）'!B7/'最低賃金の格差（÷最小）'!B$7</f>
        <v>1</v>
      </c>
      <c r="C7" s="17">
        <f>'最低賃金の格差（÷最小）'!C7/'最低賃金の格差（÷最小）'!C$7</f>
        <v>1</v>
      </c>
      <c r="D7" s="17">
        <f>'最低賃金の格差（÷最小）'!D7/'最低賃金の格差（÷最小）'!D$7</f>
        <v>1</v>
      </c>
      <c r="E7" s="17">
        <f>'最低賃金の格差（÷最小）'!E7/'最低賃金の格差（÷最小）'!E$7</f>
        <v>1</v>
      </c>
      <c r="F7" s="17">
        <f>'最低賃金の格差（÷最小）'!F7/'最低賃金の格差（÷最小）'!F$7</f>
        <v>1</v>
      </c>
      <c r="G7" s="17">
        <f>'最低賃金の格差（÷最小）'!H7/'最低賃金の格差（÷最小）'!H$7</f>
        <v>1</v>
      </c>
      <c r="H7" s="17">
        <f>'最低賃金の格差（÷最小）'!I7/'最低賃金の格差（÷最小）'!I$7</f>
        <v>1</v>
      </c>
      <c r="I7" s="17">
        <f>'最低賃金の格差（÷最小）'!J7/'最低賃金の格差（÷最小）'!J$7</f>
        <v>1</v>
      </c>
      <c r="J7" s="17">
        <f>'最低賃金の格差（÷最小）'!K7/'最低賃金の格差（÷最小）'!K$7</f>
        <v>1</v>
      </c>
      <c r="K7" s="17">
        <f>'最低賃金の格差（÷最小）'!L7/'最低賃金の格差（÷最小）'!L$7</f>
        <v>1</v>
      </c>
      <c r="L7" s="17">
        <f>'最低賃金の格差（÷最小）'!N7/'最低賃金の格差（÷最小）'!N$7</f>
        <v>1</v>
      </c>
      <c r="M7" s="17">
        <f>'最低賃金の格差（÷最小）'!O7/'最低賃金の格差（÷最小）'!O$7</f>
        <v>1</v>
      </c>
      <c r="N7" s="17">
        <f>'最低賃金の格差（÷最小）'!P7/'最低賃金の格差（÷最小）'!P$7</f>
        <v>1</v>
      </c>
      <c r="O7" s="17">
        <f>'最低賃金の格差（÷最小）'!Q7/'最低賃金の格差（÷最小）'!Q$7</f>
        <v>1</v>
      </c>
      <c r="P7" s="17">
        <f>'最低賃金の格差（÷最小）'!R7/'最低賃金の格差（÷最小）'!R$7</f>
        <v>1</v>
      </c>
      <c r="Q7" s="17">
        <f>'最低賃金の格差（÷最小）'!T7/'最低賃金の格差（÷最小）'!T$7</f>
        <v>1</v>
      </c>
      <c r="R7" s="17">
        <f>'最低賃金の格差（÷最小）'!U7/'最低賃金の格差（÷最小）'!U$7</f>
        <v>1</v>
      </c>
      <c r="S7" s="17">
        <f>'最低賃金の格差（÷最小）'!V7/'最低賃金の格差（÷最小）'!V$7</f>
        <v>1</v>
      </c>
      <c r="U7" s="52"/>
      <c r="V7" s="52"/>
      <c r="W7" s="17">
        <f>U$5/最低賃金の推移!S7</f>
        <v>1.1265664160401003</v>
      </c>
      <c r="X7" s="17">
        <f>V$5/最低賃金の推移!T7</f>
        <v>1.0606796116504855</v>
      </c>
    </row>
    <row r="8" spans="1:24">
      <c r="A8" s="16" t="s">
        <v>18</v>
      </c>
      <c r="B8" s="17">
        <f>'最低賃金の格差（÷最小）'!B8/'最低賃金の格差（÷最小）'!B$7</f>
        <v>0.98055105348460281</v>
      </c>
      <c r="C8" s="17">
        <f>'最低賃金の格差（÷最小）'!C8/'最低賃金の格差（÷最小）'!C$7</f>
        <v>0.98055105348460281</v>
      </c>
      <c r="D8" s="17">
        <f>'最低賃金の格差（÷最小）'!D8/'最低賃金の格差（÷最小）'!D$7</f>
        <v>0.98058252427184467</v>
      </c>
      <c r="E8" s="17">
        <f>'最低賃金の格差（÷最小）'!E8/'最低賃金の格差（÷最小）'!E$7</f>
        <v>0.9759229534510433</v>
      </c>
      <c r="F8" s="17">
        <f>'最低賃金の格差（÷最小）'!F8/'最低賃金の格差（÷最小）'!F$7</f>
        <v>0.97133757961783429</v>
      </c>
      <c r="G8" s="17">
        <f>'最低賃金の格差（÷最小）'!H8/'最低賃金の格差（÷最小）'!H$7</f>
        <v>0.96713615023474175</v>
      </c>
      <c r="H8" s="17">
        <f>'最低賃金の格差（÷最小）'!I8/'最低賃金の格差（÷最小）'!I$7</f>
        <v>0.96324655436447193</v>
      </c>
      <c r="I8" s="17">
        <f>'最低賃金の格差（÷最小）'!J8/'最低賃金の格差（÷最小）'!J$7</f>
        <v>0.95317220543806647</v>
      </c>
      <c r="J8" s="17">
        <f>'最低賃金の格差（÷最小）'!K8/'最低賃金の格差（÷最小）'!K$7</f>
        <v>0.95697329376854601</v>
      </c>
      <c r="K8" s="17">
        <f>'最低賃金の格差（÷最小）'!L8/'最低賃金の格差（÷最小）'!L$7</f>
        <v>0.95851851851851855</v>
      </c>
      <c r="L8" s="17">
        <f>'最低賃金の格差（÷最小）'!N8/'最低賃金の格差（÷最小）'!N$7</f>
        <v>0.95474452554744516</v>
      </c>
      <c r="M8" s="17">
        <f>'最低賃金の格差（÷最小）'!O8/'最低賃金の格差（÷最小）'!O$7</f>
        <v>0.95545977011494265</v>
      </c>
      <c r="N8" s="17">
        <f>'最低賃金の格差（÷最小）'!P8/'最低賃金の格差（÷最小）'!P$7</f>
        <v>0.95633802816901403</v>
      </c>
      <c r="O8" s="17">
        <f>'最低賃金の格差（÷最小）'!Q8/'最低賃金の格差（÷最小）'!Q$7</f>
        <v>0.95730027548209362</v>
      </c>
      <c r="P8" s="17">
        <f>'最低賃金の格差（÷最小）'!R8/'最低賃金の格差（÷最小）'!R$7</f>
        <v>0.95721925133689834</v>
      </c>
      <c r="Q8" s="17">
        <f>'最低賃金の格差（÷最小）'!T8/'最低賃金の格差（÷最小）'!T$7</f>
        <v>0.95595854922279766</v>
      </c>
      <c r="R8" s="17">
        <f>'最低賃金の格差（÷最小）'!U8/'最低賃金の格差（÷最小）'!U$7</f>
        <v>0.95488721804511278</v>
      </c>
      <c r="S8" s="17">
        <f>'最低賃金の格差（÷最小）'!V8/'最低賃金の格差（÷最小）'!V$7</f>
        <v>0.95873786407766992</v>
      </c>
      <c r="U8" s="52"/>
      <c r="V8" s="52"/>
      <c r="W8" s="17">
        <f>U$5/最低賃金の推移!S8</f>
        <v>1.1797900262467191</v>
      </c>
      <c r="X8" s="17">
        <f>V$5/最低賃金の推移!T8</f>
        <v>1.1063291139240505</v>
      </c>
    </row>
    <row r="9" spans="1:24">
      <c r="A9" s="16" t="s">
        <v>19</v>
      </c>
      <c r="B9" s="17">
        <f>'最低賃金の格差（÷最小）'!B9/'最低賃金の格差（÷最小）'!B$7</f>
        <v>0.98055105348460281</v>
      </c>
      <c r="C9" s="17">
        <f>'最低賃金の格差（÷最小）'!C9/'最低賃金の格差（÷最小）'!C$7</f>
        <v>0.98217179902755281</v>
      </c>
      <c r="D9" s="17">
        <f>'最低賃金の格差（÷最小）'!D9/'最低賃金の格差（÷最小）'!D$7</f>
        <v>0.98220064724919098</v>
      </c>
      <c r="E9" s="17">
        <f>'最低賃金の格差（÷最小）'!E9/'最低賃金の格差（÷最小）'!E$7</f>
        <v>0.9791332263242376</v>
      </c>
      <c r="F9" s="17">
        <f>'最低賃金の格差（÷最小）'!F9/'最低賃金の格差（÷最小）'!F$7</f>
        <v>0.9761146496815285</v>
      </c>
      <c r="G9" s="17">
        <f>'最低賃金の格差（÷最小）'!H9/'最低賃金の格差（÷最小）'!H$7</f>
        <v>0.9702660406885758</v>
      </c>
      <c r="H9" s="17">
        <f>'最低賃金の格差（÷最小）'!I9/'最低賃金の格差（÷最小）'!I$7</f>
        <v>0.96324655436447193</v>
      </c>
      <c r="I9" s="17">
        <f>'最低賃金の格差（÷最小）'!J9/'最低賃金の格差（÷最小）'!J$7</f>
        <v>0.95317220543806647</v>
      </c>
      <c r="J9" s="17">
        <f>'最低賃金の格差（÷最小）'!K9/'最低賃金の格差（÷最小）'!K$7</f>
        <v>0.95697329376854601</v>
      </c>
      <c r="K9" s="17">
        <f>'最低賃金の格差（÷最小）'!L9/'最低賃金の格差（÷最小）'!L$7</f>
        <v>0.95851851851851855</v>
      </c>
      <c r="L9" s="17">
        <f>'最低賃金の格差（÷最小）'!N9/'最低賃金の格差（÷最小）'!N$7</f>
        <v>0.95474452554744516</v>
      </c>
      <c r="M9" s="17">
        <f>'最低賃金の格差（÷最小）'!O9/'最低賃金の格差（÷最小）'!O$7</f>
        <v>0.95545977011494265</v>
      </c>
      <c r="N9" s="17">
        <f>'最低賃金の格差（÷最小）'!P9/'最低賃金の格差（÷最小）'!P$7</f>
        <v>0.95774647887323927</v>
      </c>
      <c r="O9" s="17">
        <f>'最低賃金の格差（÷最小）'!Q9/'最低賃金の格差（÷最小）'!Q$7</f>
        <v>0.95867768595041314</v>
      </c>
      <c r="P9" s="17">
        <f>'最低賃金の格差（÷最小）'!R9/'最低賃金の格差（÷最小）'!R$7</f>
        <v>0.95855614973262004</v>
      </c>
      <c r="Q9" s="17">
        <f>'最低賃金の格差（÷最小）'!T9/'最低賃金の格差（÷最小）'!T$7</f>
        <v>0.95725388601036276</v>
      </c>
      <c r="R9" s="17">
        <f>'最低賃金の格差（÷最小）'!U9/'最低賃金の格差（÷最小）'!U$7</f>
        <v>0.95614035087719296</v>
      </c>
      <c r="S9" s="17">
        <f>'最低賃金の格差（÷最小）'!V9/'最低賃金の格差（÷最小）'!V$7</f>
        <v>0.95873786407766992</v>
      </c>
      <c r="U9" s="52"/>
      <c r="V9" s="52"/>
      <c r="W9" s="17">
        <f>U$5/最低賃金の推移!S9</f>
        <v>1.1782437745740497</v>
      </c>
      <c r="X9" s="17">
        <f>V$5/最低賃金の推移!T9</f>
        <v>1.1063291139240505</v>
      </c>
    </row>
    <row r="10" spans="1:24">
      <c r="A10" s="16" t="s">
        <v>20</v>
      </c>
      <c r="B10" s="17">
        <f>'最低賃金の格差（÷最小）'!B10/'最低賃金の格差（÷最小）'!B$7</f>
        <v>0.98865478119935157</v>
      </c>
      <c r="C10" s="17">
        <f>'最低賃金の格差（÷最小）'!C10/'最低賃金の格差（÷最小）'!C$7</f>
        <v>0.98865478119935157</v>
      </c>
      <c r="D10" s="17">
        <f>'最低賃金の格差（÷最小）'!D10/'最低賃金の格差（÷最小）'!D$7</f>
        <v>0.98867313915857602</v>
      </c>
      <c r="E10" s="17">
        <f>'最低賃金の格差（÷最小）'!E10/'最低賃金の格差（÷最小）'!E$7</f>
        <v>0.985553772070626</v>
      </c>
      <c r="F10" s="17">
        <f>'最低賃金の格差（÷最小）'!F10/'最低賃金の格差（÷最小）'!F$7</f>
        <v>0.98407643312101911</v>
      </c>
      <c r="G10" s="17">
        <f>'最低賃金の格差（÷最小）'!H10/'最低賃金の格差（÷最小）'!H$7</f>
        <v>0.98435054773082953</v>
      </c>
      <c r="H10" s="17">
        <f>'最低賃金の格差（÷最小）'!I10/'最低賃金の格差（÷最小）'!I$7</f>
        <v>0.98162327718223596</v>
      </c>
      <c r="I10" s="17">
        <f>'最低賃金の格差（÷最小）'!J10/'最低賃金の格差（÷最小）'!J$7</f>
        <v>0.97280966767371613</v>
      </c>
      <c r="J10" s="17">
        <f>'最低賃金の格差（÷最小）'!K10/'最低賃金の格差（÷最小）'!K$7</f>
        <v>0.97477744807121669</v>
      </c>
      <c r="K10" s="17">
        <f>'最低賃金の格差（÷最小）'!L10/'最低賃金の格差（÷最小）'!L$7</f>
        <v>0.97481481481481491</v>
      </c>
      <c r="L10" s="17">
        <f>'最低賃金の格差（÷最小）'!N10/'最低賃金の格差（÷最小）'!N$7</f>
        <v>0.96934306569343054</v>
      </c>
      <c r="M10" s="17">
        <f>'最低賃金の格差（÷最小）'!O10/'最低賃金の格差（÷最小）'!O$7</f>
        <v>0.96982758620689657</v>
      </c>
      <c r="N10" s="17">
        <f>'最低賃金の格差（÷最小）'!P10/'最低賃金の格差（÷最小）'!P$7</f>
        <v>0.97042253521126742</v>
      </c>
      <c r="O10" s="17">
        <f>'最低賃金の格差（÷最小）'!Q10/'最低賃金の格差（÷最小）'!Q$7</f>
        <v>0.97107438016528924</v>
      </c>
      <c r="P10" s="17">
        <f>'最低賃金の格差（÷最小）'!R10/'最低賃金の格差（÷最小）'!R$7</f>
        <v>0.97058823529411753</v>
      </c>
      <c r="Q10" s="17">
        <f>'最低賃金の格差（÷最小）'!T10/'最低賃金の格差（÷最小）'!T$7</f>
        <v>0.96891191709844549</v>
      </c>
      <c r="R10" s="17">
        <f>'最低賃金の格差（÷最小）'!U10/'最低賃金の格差（÷最小）'!U$7</f>
        <v>0.96741854636591484</v>
      </c>
      <c r="S10" s="17">
        <f>'最低賃金の格差（÷最小）'!V10/'最低賃金の格差（÷最小）'!V$7</f>
        <v>0.96844660194174759</v>
      </c>
      <c r="U10" s="52"/>
      <c r="V10" s="52"/>
      <c r="W10" s="17">
        <f>U$5/最低賃金の推移!S10</f>
        <v>1.1645077720207253</v>
      </c>
      <c r="X10" s="17">
        <f>V$5/最低賃金の推移!T10</f>
        <v>1.0952380952380953</v>
      </c>
    </row>
    <row r="11" spans="1:24">
      <c r="A11" s="16"/>
      <c r="B11" s="17"/>
      <c r="C11" s="17"/>
      <c r="D11" s="17"/>
      <c r="E11" s="17"/>
      <c r="F11" s="17"/>
      <c r="G11" s="17"/>
      <c r="H11" s="17"/>
      <c r="I11" s="17"/>
      <c r="J11" s="17"/>
      <c r="K11" s="17"/>
      <c r="L11" s="17"/>
      <c r="M11" s="17"/>
      <c r="N11" s="17"/>
      <c r="O11" s="17"/>
      <c r="P11" s="17"/>
      <c r="Q11" s="17"/>
      <c r="R11" s="17"/>
      <c r="S11" s="17"/>
      <c r="U11" s="7"/>
      <c r="V11" s="7"/>
      <c r="W11" s="17"/>
      <c r="X11" s="17"/>
    </row>
    <row r="12" spans="1:24">
      <c r="A12" s="16" t="s">
        <v>21</v>
      </c>
      <c r="B12" s="17">
        <f>'最低賃金の格差（÷最小）'!B11/'最低賃金の格差（÷最小）'!B$16</f>
        <v>0.91384180790960445</v>
      </c>
      <c r="C12" s="17">
        <f>'最低賃金の格差（÷最小）'!C11/'最低賃金の格差（÷最小）'!C$16</f>
        <v>0.91384180790960468</v>
      </c>
      <c r="D12" s="17">
        <f>'最低賃金の格差（÷最小）'!D11/'最低賃金の格差（÷最小）'!D$16</f>
        <v>0.91267605633802817</v>
      </c>
      <c r="E12" s="17">
        <f>'最低賃金の格差（÷最小）'!E11/'最低賃金の格差（÷最小）'!E$16</f>
        <v>0.91176470588235292</v>
      </c>
      <c r="F12" s="17">
        <f>'最低賃金の格差（÷最小）'!F11/'最低賃金の格差（÷最小）'!F$16</f>
        <v>0.91098748261474272</v>
      </c>
      <c r="G12" s="17">
        <f>'最低賃金の格差（÷最小）'!H11/'最低賃金の格差（÷最小）'!H$16</f>
        <v>0.8998646820027062</v>
      </c>
      <c r="H12" s="17">
        <f>'最低賃金の格差（÷最小）'!I11/'最低賃金の格差（÷最小）'!I$16</f>
        <v>0.88250652741514368</v>
      </c>
      <c r="I12" s="17">
        <f>'最低賃金の格差（÷最小）'!J11/'最低賃金の格差（÷最小）'!J$16</f>
        <v>0.8571428571428571</v>
      </c>
      <c r="J12" s="17">
        <f>'最低賃金の格差（÷最小）'!K11/'最低賃金の格差（÷最小）'!K$16</f>
        <v>0.84043848964677237</v>
      </c>
      <c r="K12" s="17">
        <f>'最低賃金の格差（÷最小）'!L11/'最低賃金の格差（÷最小）'!L$16</f>
        <v>0.82676224611708482</v>
      </c>
      <c r="L12" s="17">
        <f>'最低賃金の格差（÷最小）'!N11/'最低賃金の格差（÷最小）'!N$16</f>
        <v>0.82235294117647051</v>
      </c>
      <c r="M12" s="17">
        <f>'最低賃金の格差（÷最小）'!O11/'最低賃金の格差（÷最小）'!O$16</f>
        <v>0.82048331415420039</v>
      </c>
      <c r="N12" s="17">
        <f>'最低賃金の格差（÷最小）'!P11/'最低賃金の格差（÷最小）'!P$16</f>
        <v>0.82094594594594594</v>
      </c>
      <c r="O12" s="17">
        <f>'最低賃金の格差（÷最小）'!Q11/'最低賃金の格差（÷最小）'!Q$16</f>
        <v>0.82359426681367143</v>
      </c>
      <c r="P12" s="17">
        <f>'最低賃金の格差（÷最小）'!R11/'最低賃金の格差（÷最小）'!R$16</f>
        <v>0.82725321888412007</v>
      </c>
      <c r="Q12" s="17">
        <f>'最低賃金の格差（÷最小）'!T11/'最低賃金の格差（÷最小）'!T$16</f>
        <v>0.83089770354906067</v>
      </c>
      <c r="R12" s="17">
        <f>'最低賃金の格差（÷最小）'!U11/'最低賃金の格差（÷最小）'!U$16</f>
        <v>0.8345177664974619</v>
      </c>
      <c r="S12" s="17">
        <f>'最低賃金の格差（÷最小）'!V11/'最低賃金の格差（÷最小）'!V$16</f>
        <v>0.83810463968410676</v>
      </c>
      <c r="U12" s="52">
        <v>938</v>
      </c>
      <c r="V12" s="52">
        <v>914</v>
      </c>
      <c r="W12" s="17">
        <f>U$12/最低賃金の推移!S11</f>
        <v>1.1411192214111923</v>
      </c>
      <c r="X12" s="17">
        <f>V$12/最低賃金の推移!T11</f>
        <v>1.076560659599529</v>
      </c>
    </row>
    <row r="13" spans="1:24">
      <c r="A13" s="16" t="s">
        <v>22</v>
      </c>
      <c r="B13" s="17">
        <f>'最低賃金の格差（÷最小）'!B12/'最低賃金の格差（÷最小）'!B$16</f>
        <v>0.91525423728813549</v>
      </c>
      <c r="C13" s="17">
        <f>'最低賃金の格差（÷最小）'!C12/'最低賃金の格差（÷最小）'!C$16</f>
        <v>0.91525423728813571</v>
      </c>
      <c r="D13" s="17">
        <f>'最低賃金の格差（÷最小）'!D12/'最低賃金の格差（÷最小）'!D$16</f>
        <v>0.91408450704225352</v>
      </c>
      <c r="E13" s="17">
        <f>'最低賃金の格差（÷最小）'!E12/'最低賃金の格差（÷最小）'!E$16</f>
        <v>0.91316526610644255</v>
      </c>
      <c r="F13" s="17">
        <f>'最低賃金の格差（÷最小）'!F12/'最低賃金の格差（÷最小）'!F$16</f>
        <v>0.91376912378303188</v>
      </c>
      <c r="G13" s="17">
        <f>'最低賃金の格差（÷最小）'!H12/'最低賃金の格差（÷最小）'!H$16</f>
        <v>0.9079837618403247</v>
      </c>
      <c r="H13" s="17">
        <f>'最低賃金の格差（÷最小）'!I12/'最低賃金の格差（÷最小）'!I$16</f>
        <v>0.89164490861618795</v>
      </c>
      <c r="I13" s="17">
        <f>'最低賃金の格差（÷最小）'!J12/'最低賃金の格差（÷最小）'!J$16</f>
        <v>0.86599241466498089</v>
      </c>
      <c r="J13" s="17">
        <f>'最低賃金の格差（÷最小）'!K12/'最低賃金の格差（÷最小）'!K$16</f>
        <v>0.84896467722289903</v>
      </c>
      <c r="K13" s="17">
        <f>'最低賃金の格差（÷最小）'!L12/'最低賃金の格差（÷最小）'!L$16</f>
        <v>0.83632019115890099</v>
      </c>
      <c r="L13" s="17">
        <f>'最低賃金の格差（÷最小）'!N12/'最低賃金の格差（÷最小）'!N$16</f>
        <v>0.8294117647058824</v>
      </c>
      <c r="M13" s="17">
        <f>'最低賃金の格差（÷最小）'!O12/'最低賃金の格差（÷最小）'!O$16</f>
        <v>0.82623705408515535</v>
      </c>
      <c r="N13" s="17">
        <f>'最低賃金の格差（÷最小）'!P12/'最低賃金の格差（÷最小）'!P$16</f>
        <v>0.82545045045045029</v>
      </c>
      <c r="O13" s="17">
        <f>'最低賃金の格差（÷最小）'!Q12/'最低賃金の格差（÷最小）'!Q$16</f>
        <v>0.82800441014332971</v>
      </c>
      <c r="P13" s="17">
        <f>'最低賃金の格差（÷最小）'!R12/'最低賃金の格差（÷最小）'!R$16</f>
        <v>0.83154506437768227</v>
      </c>
      <c r="Q13" s="17">
        <f>'最低賃金の格差（÷最小）'!T12/'最低賃金の格差（÷最小）'!T$16</f>
        <v>0.83507306889352806</v>
      </c>
      <c r="R13" s="17">
        <f>'最低賃金の格差（÷最小）'!U12/'最低賃金の格差（÷最小）'!U$16</f>
        <v>0.83857868020304571</v>
      </c>
      <c r="S13" s="17">
        <f>'最低賃金の格差（÷最小）'!V12/'最低賃金の格差（÷最小）'!V$16</f>
        <v>0.84205330700888448</v>
      </c>
      <c r="U13" s="52"/>
      <c r="V13" s="52"/>
      <c r="W13" s="17">
        <f>U$12/最低賃金の推移!S12</f>
        <v>1.1355932203389831</v>
      </c>
      <c r="X13" s="17">
        <f>V$12/最低賃金の推移!T12</f>
        <v>1.0715123094958969</v>
      </c>
    </row>
    <row r="14" spans="1:24">
      <c r="A14" s="16" t="s">
        <v>23</v>
      </c>
      <c r="B14" s="17">
        <f>'最低賃金の格差（÷最小）'!B13/'最低賃金の格差（÷最小）'!B$16</f>
        <v>0.90960451977401124</v>
      </c>
      <c r="C14" s="17">
        <f>'最低賃金の格差（÷最小）'!C13/'最低賃金の格差（÷最小）'!C$16</f>
        <v>0.90960451977401136</v>
      </c>
      <c r="D14" s="17">
        <f>'最低賃金の格差（÷最小）'!D13/'最低賃金の格差（÷最小）'!D$16</f>
        <v>0.90845070422535212</v>
      </c>
      <c r="E14" s="17">
        <f>'最低賃金の格差（÷最小）'!E13/'最低賃金の格差（÷最小）'!E$16</f>
        <v>0.90896358543417355</v>
      </c>
      <c r="F14" s="17">
        <f>'最低賃金の格差（÷最小）'!F13/'最低賃金の格差（÷最小）'!F$16</f>
        <v>0.90959666203059808</v>
      </c>
      <c r="G14" s="17">
        <f>'最低賃金の格差（÷最小）'!H13/'最低賃金の格差（÷最小）'!H$16</f>
        <v>0.89851150202976982</v>
      </c>
      <c r="H14" s="17">
        <f>'最低賃金の格差（÷最小）'!I13/'最低賃金の格差（÷最小）'!I$16</f>
        <v>0.88120104438642299</v>
      </c>
      <c r="I14" s="17">
        <f>'最低賃金の格差（÷最小）'!J13/'最低賃金の格差（÷最小）'!J$16</f>
        <v>0.85461441213653599</v>
      </c>
      <c r="J14" s="17">
        <f>'最低賃金の格差（÷最小）'!K13/'最低賃金の格差（÷最小）'!K$16</f>
        <v>0.83800243605359315</v>
      </c>
      <c r="K14" s="17">
        <f>'最低賃金の格差（÷最小）'!L13/'最低賃金の格差（÷最小）'!L$16</f>
        <v>0.82437275985663094</v>
      </c>
      <c r="L14" s="17">
        <f>'最低賃金の格差（÷最小）'!N13/'最低賃金の格差（÷最小）'!N$16</f>
        <v>0.81882352941176473</v>
      </c>
      <c r="M14" s="17">
        <f>'最低賃金の格差（÷最小）'!O13/'最低賃金の格差（÷最小）'!O$16</f>
        <v>0.81357882623705413</v>
      </c>
      <c r="N14" s="17">
        <f>'最低賃金の格差（÷最小）'!P13/'最低賃金の格差（÷最小）'!P$16</f>
        <v>0.8119369369369368</v>
      </c>
      <c r="O14" s="17">
        <f>'最低賃金の格差（÷最小）'!Q13/'最低賃金の格差（÷最小）'!Q$16</f>
        <v>0.8125689084895259</v>
      </c>
      <c r="P14" s="17">
        <f>'最低賃金の格差（÷最小）'!R13/'最低賃金の格差（÷最小）'!R$16</f>
        <v>0.81437768240343344</v>
      </c>
      <c r="Q14" s="17">
        <f>'最低賃金の格差（÷最小）'!T13/'最低賃金の格差（÷最小）'!T$16</f>
        <v>0.81732776617954084</v>
      </c>
      <c r="R14" s="17">
        <f>'最低賃金の格差（÷最小）'!U13/'最低賃金の格差（÷最小）'!U$16</f>
        <v>0.82131979695431456</v>
      </c>
      <c r="S14" s="17">
        <f>'最低賃金の格差（÷最小）'!V13/'最低賃金の格差（÷最小）'!V$16</f>
        <v>0.82428430404738395</v>
      </c>
      <c r="U14" s="52"/>
      <c r="V14" s="52"/>
      <c r="W14" s="17">
        <f>U$12/最低賃金の推移!S13</f>
        <v>1.1594561186650185</v>
      </c>
      <c r="X14" s="17">
        <f>V$12/最低賃金の推移!T13</f>
        <v>1.0946107784431138</v>
      </c>
    </row>
    <row r="15" spans="1:24">
      <c r="A15" s="16" t="s">
        <v>24</v>
      </c>
      <c r="B15" s="17">
        <f>'最低賃金の格差（÷最小）'!B14/'最低賃金の格差（÷最小）'!B$16</f>
        <v>0.95762711864406791</v>
      </c>
      <c r="C15" s="17">
        <f>'最低賃金の格差（÷最小）'!C14/'最低賃金の格差（÷最小）'!C$16</f>
        <v>0.95762711864406791</v>
      </c>
      <c r="D15" s="17">
        <f>'最低賃金の格差（÷最小）'!D14/'最低賃金の格差（÷最小）'!D$16</f>
        <v>0.95633802816901403</v>
      </c>
      <c r="E15" s="17">
        <f>'最低賃金の格差（÷最小）'!E14/'最低賃金の格差（÷最小）'!E$16</f>
        <v>0.9551820728291317</v>
      </c>
      <c r="F15" s="17">
        <f>'最低賃金の格差（÷最小）'!F14/'最低賃金の格差（÷最小）'!F$16</f>
        <v>0.9554937413073713</v>
      </c>
      <c r="G15" s="17">
        <f>'最低賃金の格差（÷最小）'!H14/'最低賃金の格差（÷最小）'!H$16</f>
        <v>0.94993234100135304</v>
      </c>
      <c r="H15" s="17">
        <f>'最低賃金の格差（÷最小）'!I14/'最低賃金の格差（÷最小）'!I$16</f>
        <v>0.94255874673629259</v>
      </c>
      <c r="I15" s="17">
        <f>'最低賃金の格差（÷最小）'!J14/'最低賃金の格差（÷最小）'!J$16</f>
        <v>0.92920353982300885</v>
      </c>
      <c r="J15" s="17">
        <f>'最低賃金の格差（÷最小）'!K14/'最低賃金の格差（÷最小）'!K$16</f>
        <v>0.9135200974421438</v>
      </c>
      <c r="K15" s="17">
        <f>'最低賃金の格差（÷最小）'!L14/'最低賃金の格差（÷最小）'!L$16</f>
        <v>0.90681003584229403</v>
      </c>
      <c r="L15" s="17">
        <f>'最低賃金の格差（÷最小）'!N14/'最低賃金の格差（÷最小）'!N$16</f>
        <v>0.9070588235294117</v>
      </c>
      <c r="M15" s="17">
        <f>'最低賃金の格差（÷最小）'!O14/'最低賃金の格差（÷最小）'!O$16</f>
        <v>0.9033371691599541</v>
      </c>
      <c r="N15" s="17">
        <f>'最低賃金の格差（÷最小）'!P14/'最低賃金の格差（÷最小）'!P$16</f>
        <v>0.90315315315315303</v>
      </c>
      <c r="O15" s="17">
        <f>'最低賃金の格差（÷最小）'!Q14/'最低賃金の格差（÷最小）'!Q$16</f>
        <v>0.90407938257993381</v>
      </c>
      <c r="P15" s="17">
        <f>'最低賃金の格差（÷最小）'!R14/'最低賃金の格差（÷最小）'!R$16</f>
        <v>0.90665236051502129</v>
      </c>
      <c r="Q15" s="17">
        <f>'最低賃金の格差（÷最小）'!T14/'最低賃金の格差（÷最小）'!T$16</f>
        <v>0.90918580375782876</v>
      </c>
      <c r="R15" s="17">
        <f>'最低賃金の格差（÷最小）'!U14/'最低賃金の格差（÷最小）'!U$16</f>
        <v>0.91167512690355323</v>
      </c>
      <c r="S15" s="17">
        <f>'最低賃金の格差（÷最小）'!V14/'最低賃金の格差（÷最小）'!V$16</f>
        <v>0.91411648568608106</v>
      </c>
      <c r="U15" s="52">
        <v>1072</v>
      </c>
      <c r="V15" s="52">
        <v>1055</v>
      </c>
      <c r="W15" s="17">
        <f>U$15/最低賃金の推移!S14</f>
        <v>1.1937639198218264</v>
      </c>
      <c r="X15" s="17">
        <f>V$15/最低賃金の推移!T14</f>
        <v>1.1393088552915767</v>
      </c>
    </row>
    <row r="16" spans="1:24">
      <c r="A16" s="16" t="s">
        <v>25</v>
      </c>
      <c r="B16" s="17">
        <f>'最低賃金の格差（÷最小）'!B15/'最低賃金の格差（÷最小）'!B$16</f>
        <v>0.95621468926553688</v>
      </c>
      <c r="C16" s="17">
        <f>'最低賃金の格差（÷最小）'!C15/'最低賃金の格差（÷最小）'!C$16</f>
        <v>0.95621468926553688</v>
      </c>
      <c r="D16" s="17">
        <f>'最低賃金の格差（÷最小）'!D15/'最低賃金の格差（÷最小）'!D$16</f>
        <v>0.95492957746478857</v>
      </c>
      <c r="E16" s="17">
        <f>'最低賃金の格差（÷最小）'!E15/'最低賃金の格差（÷最小）'!E$16</f>
        <v>0.9551820728291317</v>
      </c>
      <c r="F16" s="17">
        <f>'最低賃金の格差（÷最小）'!F15/'最低賃金の格差（÷最小）'!F$16</f>
        <v>0.9554937413073713</v>
      </c>
      <c r="G16" s="17">
        <f>'最低賃金の格差（÷最小）'!H15/'最低賃金の格差（÷最小）'!H$16</f>
        <v>0.95534506089309879</v>
      </c>
      <c r="H16" s="17">
        <f>'最低賃金の格差（÷最小）'!I15/'最低賃金の格差（÷最小）'!I$16</f>
        <v>0.94386422976501305</v>
      </c>
      <c r="I16" s="17">
        <f>'最低賃金の格差（÷最小）'!J15/'最低賃金の格差（÷最小）'!J$16</f>
        <v>0.92035398230088483</v>
      </c>
      <c r="J16" s="17">
        <f>'最低賃金の格差（÷最小）'!K15/'最低賃金の格差（÷最小）'!K$16</f>
        <v>0.90621193666260658</v>
      </c>
      <c r="K16" s="17">
        <f>'最低賃金の格差（÷最小）'!L15/'最低賃金の格差（÷最小）'!L$16</f>
        <v>0.89366786140979704</v>
      </c>
      <c r="L16" s="17">
        <f>'最低賃金の格差（÷最小）'!N15/'最低賃金の格差（÷最小）'!N$16</f>
        <v>0.88941176470588235</v>
      </c>
      <c r="M16" s="17">
        <f>'最低賃金の格差（÷最小）'!O15/'最低賃金の格差（÷最小）'!O$16</f>
        <v>0.89413118527042579</v>
      </c>
      <c r="N16" s="17">
        <f>'最低賃金の格差（÷最小）'!P15/'最低賃金の格差（÷最小）'!P$16</f>
        <v>0.89864864864864868</v>
      </c>
      <c r="O16" s="17">
        <f>'最低賃金の格差（÷最小）'!Q15/'最低賃金の格差（÷最小）'!Q$16</f>
        <v>0.90077177508269035</v>
      </c>
      <c r="P16" s="17">
        <f>'最低賃金の格差（÷最小）'!R15/'最低賃金の格差（÷最小）'!R$16</f>
        <v>0.90343347639484983</v>
      </c>
      <c r="Q16" s="17">
        <f>'最低賃金の格差（÷最小）'!T15/'最低賃金の格差（÷最小）'!T$16</f>
        <v>0.90605427974947805</v>
      </c>
      <c r="R16" s="17">
        <f>'最低賃金の格差（÷最小）'!U15/'最低賃金の格差（÷最小）'!U$16</f>
        <v>0.90862944162436532</v>
      </c>
      <c r="S16" s="17">
        <f>'最低賃金の格差（÷最小）'!V15/'最低賃金の格差（÷最小）'!V$16</f>
        <v>0.9111549851924976</v>
      </c>
      <c r="U16" s="52"/>
      <c r="V16" s="52"/>
      <c r="W16" s="17">
        <f>U$15/最低賃金の推移!S15</f>
        <v>1.1977653631284917</v>
      </c>
      <c r="X16" s="17">
        <f>V$15/最低賃金の推移!T15</f>
        <v>1.143011917659805</v>
      </c>
    </row>
    <row r="17" spans="1:24">
      <c r="A17" s="16" t="s">
        <v>26</v>
      </c>
      <c r="B17" s="17">
        <f>'最低賃金の格差（÷最小）'!B16/'最低賃金の格差（÷最小）'!B$16</f>
        <v>1</v>
      </c>
      <c r="C17" s="17">
        <f>'最低賃金の格差（÷最小）'!C16/'最低賃金の格差（÷最小）'!C$16</f>
        <v>1</v>
      </c>
      <c r="D17" s="17">
        <f>'最低賃金の格差（÷最小）'!D16/'最低賃金の格差（÷最小）'!D$16</f>
        <v>1</v>
      </c>
      <c r="E17" s="17">
        <f>'最低賃金の格差（÷最小）'!E16/'最低賃金の格差（÷最小）'!E$16</f>
        <v>1</v>
      </c>
      <c r="F17" s="17">
        <f>'最低賃金の格差（÷最小）'!F16/'最低賃金の格差（÷最小）'!F$16</f>
        <v>1</v>
      </c>
      <c r="G17" s="17">
        <f>'最低賃金の格差（÷最小）'!H16/'最低賃金の格差（÷最小）'!H$16</f>
        <v>1</v>
      </c>
      <c r="H17" s="17">
        <f>'最低賃金の格差（÷最小）'!I16/'最低賃金の格差（÷最小）'!I$16</f>
        <v>1</v>
      </c>
      <c r="I17" s="17">
        <f>'最低賃金の格差（÷最小）'!J16/'最低賃金の格差（÷最小）'!J$16</f>
        <v>1</v>
      </c>
      <c r="J17" s="17">
        <f>'最低賃金の格差（÷最小）'!K16/'最低賃金の格差（÷最小）'!K$16</f>
        <v>1</v>
      </c>
      <c r="K17" s="17">
        <f>'最低賃金の格差（÷最小）'!L16/'最低賃金の格差（÷最小）'!L$16</f>
        <v>1</v>
      </c>
      <c r="L17" s="17">
        <f>'最低賃金の格差（÷最小）'!N16/'最低賃金の格差（÷最小）'!N$16</f>
        <v>1</v>
      </c>
      <c r="M17" s="17">
        <f>'最低賃金の格差（÷最小）'!O16/'最低賃金の格差（÷最小）'!O$16</f>
        <v>1</v>
      </c>
      <c r="N17" s="17">
        <f>'最低賃金の格差（÷最小）'!P16/'最低賃金の格差（÷最小）'!P$16</f>
        <v>1</v>
      </c>
      <c r="O17" s="17">
        <f>'最低賃金の格差（÷最小）'!Q16/'最低賃金の格差（÷最小）'!Q$16</f>
        <v>1</v>
      </c>
      <c r="P17" s="17">
        <f>'最低賃金の格差（÷最小）'!R16/'最低賃金の格差（÷最小）'!R$16</f>
        <v>1</v>
      </c>
      <c r="Q17" s="17">
        <f>'最低賃金の格差（÷最小）'!T16/'最低賃金の格差（÷最小）'!T$16</f>
        <v>1</v>
      </c>
      <c r="R17" s="17">
        <f>'最低賃金の格差（÷最小）'!U16/'最低賃金の格差（÷最小）'!U$16</f>
        <v>1</v>
      </c>
      <c r="S17" s="17">
        <f>'最低賃金の格差（÷最小）'!V16/'最低賃金の格差（÷最小）'!V$16</f>
        <v>1</v>
      </c>
      <c r="U17" s="52"/>
      <c r="V17" s="52"/>
      <c r="W17" s="17">
        <f>U$15/最低賃金の推移!S16</f>
        <v>1.0883248730964468</v>
      </c>
      <c r="X17" s="17">
        <f>V$15/最低賃金の推移!T16</f>
        <v>1.0414610069101677</v>
      </c>
    </row>
    <row r="18" spans="1:24">
      <c r="A18" s="16" t="s">
        <v>27</v>
      </c>
      <c r="B18" s="17">
        <f>'最低賃金の格差（÷最小）'!B17/'最低賃金の格差（÷最小）'!B$16</f>
        <v>0.99717514124293771</v>
      </c>
      <c r="C18" s="17">
        <f>'最低賃金の格差（÷最小）'!C17/'最低賃金の格差（÷最小）'!C$16</f>
        <v>0.99858757062146897</v>
      </c>
      <c r="D18" s="17">
        <f>'最低賃金の格差（÷最小）'!D17/'最低賃金の格差（÷最小）'!D$16</f>
        <v>0.99718309859154941</v>
      </c>
      <c r="E18" s="17">
        <f>'最低賃金の格差（÷最小）'!E17/'最低賃金の格差（÷最小）'!E$16</f>
        <v>0.99719887955182063</v>
      </c>
      <c r="F18" s="17">
        <f>'最低賃金の格差（÷最小）'!F17/'最低賃金の格差（÷最小）'!F$16</f>
        <v>0.99721835883171073</v>
      </c>
      <c r="G18" s="17">
        <f>'最低賃金の格差（÷最小）'!H17/'最低賃金の格差（÷最小）'!H$16</f>
        <v>0.99594046008119064</v>
      </c>
      <c r="H18" s="17">
        <f>'最低賃金の格差（÷最小）'!I17/'最低賃金の格差（÷最小）'!I$16</f>
        <v>1</v>
      </c>
      <c r="I18" s="17">
        <f>'最低賃金の格差（÷最小）'!J17/'最低賃金の格差（÷最小）'!J$16</f>
        <v>0.9974715549936789</v>
      </c>
      <c r="J18" s="17">
        <f>'最低賃金の格差（÷最小）'!K17/'最低賃金の格差（÷最小）'!K$16</f>
        <v>0.99634591961023156</v>
      </c>
      <c r="K18" s="17">
        <f>'最低賃金の格差（÷最小）'!L17/'最低賃金の格差（÷最小）'!L$16</f>
        <v>0.99880525686977306</v>
      </c>
      <c r="L18" s="17">
        <f>'最低賃金の格差（÷最小）'!N17/'最低賃金の格差（÷最小）'!N$16</f>
        <v>0.99882352941176467</v>
      </c>
      <c r="M18" s="17">
        <f>'最低賃金の格差（÷最小）'!O17/'最低賃金の格差（÷最小）'!O$16</f>
        <v>0.99884925201380914</v>
      </c>
      <c r="N18" s="17">
        <f>'最低賃金の格差（÷最小）'!P17/'最低賃金の格差（÷最小）'!P$16</f>
        <v>0.99887387387387383</v>
      </c>
      <c r="O18" s="17">
        <f>'最低賃金の格差（÷最小）'!Q17/'最低賃金の格差（÷最小）'!Q$16</f>
        <v>0.99779492833517103</v>
      </c>
      <c r="P18" s="17">
        <f>'最低賃金の格差（÷最小）'!R17/'最低賃金の格差（÷最小）'!R$16</f>
        <v>0.99785407725321873</v>
      </c>
      <c r="Q18" s="17">
        <f>'最低賃金の格差（÷最小）'!T17/'最低賃金の格差（÷最小）'!T$16</f>
        <v>0.9979123173277662</v>
      </c>
      <c r="R18" s="17">
        <f>'最低賃金の格差（÷最小）'!U17/'最低賃金の格差（÷最小）'!U$16</f>
        <v>0.99796954314720798</v>
      </c>
      <c r="S18" s="17">
        <f>'最低賃金の格差（÷最小）'!V17/'最低賃金の格差（÷最小）'!V$16</f>
        <v>0.99802566633761103</v>
      </c>
      <c r="U18" s="52"/>
      <c r="V18" s="52"/>
      <c r="W18" s="17">
        <f>U$15/最低賃金の推移!S17</f>
        <v>1.0905391658189216</v>
      </c>
      <c r="X18" s="17">
        <f>V$15/最低賃金の推移!T17</f>
        <v>1.043521266073195</v>
      </c>
    </row>
    <row r="19" spans="1:24">
      <c r="A19" s="16" t="s">
        <v>32</v>
      </c>
      <c r="B19" s="17">
        <f>'最低賃金の格差（÷最小）'!B22/'最低賃金の格差（÷最小）'!B$16</f>
        <v>0.91384180790960445</v>
      </c>
      <c r="C19" s="17">
        <f>'最低賃金の格差（÷最小）'!C22/'最低賃金の格差（÷最小）'!C$16</f>
        <v>0.91384180790960468</v>
      </c>
      <c r="D19" s="17">
        <f>'最低賃金の格差（÷最小）'!D22/'最低賃金の格差（÷最小）'!D$16</f>
        <v>0.91267605633802817</v>
      </c>
      <c r="E19" s="17">
        <f>'最低賃金の格差（÷最小）'!E22/'最低賃金の格差（÷最小）'!E$16</f>
        <v>0.91176470588235292</v>
      </c>
      <c r="F19" s="17">
        <f>'最低賃金の格差（÷最小）'!F22/'最低賃金の格差（÷最小）'!F$16</f>
        <v>0.91098748261474272</v>
      </c>
      <c r="G19" s="17">
        <f>'最低賃金の格差（÷最小）'!H22/'最低賃金の格差（÷最小）'!H$16</f>
        <v>0.8998646820027062</v>
      </c>
      <c r="H19" s="17">
        <f>'最低賃金の格差（÷最小）'!I22/'最低賃金の格差（÷最小）'!I$16</f>
        <v>0.88250652741514368</v>
      </c>
      <c r="I19" s="17">
        <f>'最低賃金の格差（÷最小）'!J22/'最低賃金の格差（÷最小）'!J$16</f>
        <v>0.8558786346396966</v>
      </c>
      <c r="J19" s="17">
        <f>'最低賃金の格差（÷最小）'!K22/'最低賃金の格差（÷最小）'!K$16</f>
        <v>0.83922046285018281</v>
      </c>
      <c r="K19" s="17">
        <f>'最低賃金の格差（÷最小）'!L22/'最低賃金の格差（÷最小）'!L$16</f>
        <v>0.82437275985663094</v>
      </c>
      <c r="L19" s="17">
        <f>'最低賃金の格差（÷最小）'!N22/'最低賃金の格差（÷最小）'!N$16</f>
        <v>0.81764705882352939</v>
      </c>
      <c r="M19" s="17">
        <f>'最低賃金の格差（÷最小）'!O22/'最低賃金の格差（÷最小）'!O$16</f>
        <v>0.81242807825086305</v>
      </c>
      <c r="N19" s="17">
        <f>'最低賃金の格差（÷最小）'!P22/'最低賃金の格差（÷最小）'!P$16</f>
        <v>0.8119369369369368</v>
      </c>
      <c r="O19" s="17">
        <f>'最低賃金の格差（÷最小）'!Q22/'最低賃金の格差（÷最小）'!Q$16</f>
        <v>0.8125689084895259</v>
      </c>
      <c r="P19" s="17">
        <f>'最低賃金の格差（÷最小）'!R22/'最低賃金の格差（÷最小）'!R$16</f>
        <v>0.81437768240343344</v>
      </c>
      <c r="Q19" s="17">
        <f>'最低賃金の格差（÷最小）'!T22/'最低賃金の格差（÷最小）'!T$16</f>
        <v>0.81837160751565763</v>
      </c>
      <c r="R19" s="17">
        <f>'最低賃金の格差（÷最小）'!U22/'最低賃金の格差（÷最小）'!U$16</f>
        <v>0.82233502538071068</v>
      </c>
      <c r="S19" s="17">
        <f>'最低賃金の格差（÷最小）'!V22/'最低賃金の格差（÷最小）'!V$16</f>
        <v>0.82625863770977304</v>
      </c>
      <c r="U19" s="52">
        <v>929</v>
      </c>
      <c r="V19" s="52">
        <v>923</v>
      </c>
      <c r="W19" s="17">
        <f>U$19/最低賃金の推移!S18</f>
        <v>1.1569115815691158</v>
      </c>
      <c r="X19" s="17">
        <f>V$19/最低賃金の推移!T18</f>
        <v>1.1120481927710844</v>
      </c>
    </row>
    <row r="20" spans="1:24">
      <c r="A20" s="16"/>
      <c r="B20" s="17"/>
      <c r="C20" s="17"/>
      <c r="D20" s="17"/>
      <c r="E20" s="17"/>
      <c r="F20" s="17"/>
      <c r="G20" s="17"/>
      <c r="H20" s="17"/>
      <c r="I20" s="17"/>
      <c r="J20" s="17"/>
      <c r="K20" s="17"/>
      <c r="L20" s="17"/>
      <c r="M20" s="17"/>
      <c r="N20" s="17"/>
      <c r="O20" s="17"/>
      <c r="P20" s="17"/>
      <c r="Q20" s="17"/>
      <c r="R20" s="17"/>
      <c r="S20" s="17"/>
      <c r="U20" s="52"/>
      <c r="V20" s="52"/>
      <c r="W20" s="20"/>
      <c r="X20" s="20"/>
    </row>
    <row r="21" spans="1:24">
      <c r="A21" s="16" t="s">
        <v>28</v>
      </c>
      <c r="B21" s="17">
        <f>'最低賃金の格差（÷最小）'!B18/'最低賃金の格差（÷最小）'!B$26</f>
        <v>0.94126284875183541</v>
      </c>
      <c r="C21" s="17">
        <f>'最低賃金の格差（÷最小）'!C18/'最低賃金の格差（÷最小）'!C$26</f>
        <v>0.94126284875183552</v>
      </c>
      <c r="D21" s="17">
        <f>'最低賃金の格差（÷最小）'!D18/'最低賃金の格差（÷最小）'!D$26</f>
        <v>0.93997071742313321</v>
      </c>
      <c r="E21" s="17">
        <f>'最低賃金の格差（÷最小）'!E18/'最低賃金の格差（÷最小）'!E$26</f>
        <v>0.9375</v>
      </c>
      <c r="F21" s="17">
        <f>'最低賃金の格差（÷最小）'!F18/'最低賃金の格差（÷最小）'!F$26</f>
        <v>0.9337175792507203</v>
      </c>
      <c r="G21" s="17">
        <f>'最低賃金の格差（÷最小）'!H18/'最低賃金の格差（÷最小）'!H$26</f>
        <v>0.92016806722689082</v>
      </c>
      <c r="H21" s="17">
        <f>'最低賃金の格差（÷最小）'!I18/'最低賃金の格差（÷最小）'!I$26</f>
        <v>0.91518467852257168</v>
      </c>
      <c r="I21" s="17">
        <f>'最低賃金の格差（÷最小）'!J18/'最低賃金の格差（÷最小）'!J$26</f>
        <v>0.91393442622950816</v>
      </c>
      <c r="J21" s="17">
        <f>'最低賃金の格差（÷最小）'!K18/'最低賃金の格差（÷最小）'!K$26</f>
        <v>0.91409395973154339</v>
      </c>
      <c r="K21" s="17">
        <f>'最低賃金の格差（÷最小）'!L18/'最低賃金の格差（÷最小）'!L$26</f>
        <v>0.91066666666666662</v>
      </c>
      <c r="L21" s="17">
        <f>'最低賃金の格差（÷最小）'!N18/'最低賃金の格差（÷最小）'!N$26</f>
        <v>0.90897097625329815</v>
      </c>
      <c r="M21" s="17">
        <f>'最低賃金の格差（÷最小）'!O18/'最低賃金の格差（÷最小）'!O$26</f>
        <v>0.89871794871794874</v>
      </c>
      <c r="N21" s="17">
        <f>'最低賃金の格差（÷最小）'!P18/'最低賃金の格差（÷最小）'!P$26</f>
        <v>0.89374999999999993</v>
      </c>
      <c r="O21" s="17">
        <f>'最低賃金の格差（÷最小）'!Q18/'最低賃金の格差（÷最小）'!Q$26</f>
        <v>0.89146341463414647</v>
      </c>
      <c r="P21" s="17">
        <f>'最低賃金の格差（÷最小）'!R18/'最低賃金の格差（÷最小）'!R$26</f>
        <v>0.89112426035502956</v>
      </c>
      <c r="Q21" s="17">
        <f>'最低賃金の格差（÷最小）'!T18/'最低賃金の格差（÷最小）'!T$26</f>
        <v>0.89322617680826644</v>
      </c>
      <c r="R21" s="17">
        <f>'最低賃金の格差（÷最小）'!U18/'最低賃金の格差（÷最小）'!U$26</f>
        <v>0.89420935412026725</v>
      </c>
      <c r="S21" s="17">
        <f>'最低賃金の格差（÷最小）'!V18/'最低賃金の格差（÷最小）'!V$26</f>
        <v>0.89632829373650114</v>
      </c>
      <c r="U21" s="52"/>
      <c r="V21" s="52"/>
      <c r="W21" s="17">
        <f>U$19/最低賃金の推移!S19</f>
        <v>1.1315468940316686</v>
      </c>
      <c r="X21" s="17">
        <f>V$19/最低賃金の推移!T19</f>
        <v>1.0884433962264151</v>
      </c>
    </row>
    <row r="22" spans="1:24">
      <c r="A22" s="16" t="s">
        <v>29</v>
      </c>
      <c r="B22" s="17">
        <f>'最低賃金の格差（÷最小）'!B19/'最低賃金の格差（÷最小）'!B$26</f>
        <v>0.94566813509544778</v>
      </c>
      <c r="C22" s="17">
        <f>'最低賃金の格差（÷最小）'!C19/'最低賃金の格差（÷最小）'!C$26</f>
        <v>0.94566813509544789</v>
      </c>
      <c r="D22" s="17">
        <f>'最低賃金の格差（÷最小）'!D19/'最低賃金の格差（÷最小）'!D$26</f>
        <v>0.94289897510980958</v>
      </c>
      <c r="E22" s="17">
        <f>'最低賃金の格差（÷最小）'!E19/'最低賃金の格差（÷最小）'!E$26</f>
        <v>0.94186046511627919</v>
      </c>
      <c r="F22" s="17">
        <f>'最低賃金の格差（÷最小）'!F19/'最低賃金の格差（÷最小）'!F$26</f>
        <v>0.93948126801152732</v>
      </c>
      <c r="G22" s="17">
        <f>'最低賃金の格差（÷最小）'!H19/'最低賃金の格差（÷最小）'!H$26</f>
        <v>0.9327731092436975</v>
      </c>
      <c r="H22" s="17">
        <f>'最低賃金の格差（÷最小）'!I19/'最低賃金の格差（÷最小）'!I$26</f>
        <v>0.9261285909712722</v>
      </c>
      <c r="I22" s="17">
        <f>'最低賃金の格差（÷最小）'!J19/'最低賃金の格差（÷最小）'!J$26</f>
        <v>0.92759562841530052</v>
      </c>
      <c r="J22" s="17">
        <f>'最低賃金の格差（÷最小）'!K19/'最低賃金の格差（÷最小）'!K$26</f>
        <v>0.92751677852348979</v>
      </c>
      <c r="K22" s="17">
        <f>'最低賃金の格差（÷最小）'!L19/'最低賃金の格差（÷最小）'!L$26</f>
        <v>0.92266666666666663</v>
      </c>
      <c r="L22" s="17">
        <f>'最低賃金の格差（÷最小）'!N19/'最低賃金の格差（÷最小）'!N$26</f>
        <v>0.92348284960422167</v>
      </c>
      <c r="M22" s="17">
        <f>'最低賃金の格差（÷最小）'!O19/'最低賃金の格差（÷最小）'!O$26</f>
        <v>0.91282051282051291</v>
      </c>
      <c r="N22" s="17">
        <f>'最低賃金の格差（÷最小）'!P19/'最低賃金の格差（÷最小）'!P$26</f>
        <v>0.90999999999999992</v>
      </c>
      <c r="O22" s="17">
        <f>'最低賃金の格差（÷最小）'!Q19/'最低賃金の格差（÷最小）'!Q$26</f>
        <v>0.90975609756097575</v>
      </c>
      <c r="P22" s="17">
        <f>'最低賃金の格差（÷最小）'!R19/'最低賃金の格差（÷最小）'!R$26</f>
        <v>0.91124260355029596</v>
      </c>
      <c r="Q22" s="17">
        <f>'最低賃金の格差（÷最小）'!T19/'最低賃金の格差（÷最小）'!T$26</f>
        <v>0.91274397244546501</v>
      </c>
      <c r="R22" s="17">
        <f>'最低賃金の格差（÷最小）'!U19/'最低賃金の格差（÷最小）'!U$26</f>
        <v>0.91425389755011144</v>
      </c>
      <c r="S22" s="17">
        <f>'最低賃金の格差（÷最小）'!V19/'最低賃金の格差（÷最小）'!V$26</f>
        <v>0.91576673866090708</v>
      </c>
      <c r="U22" s="52"/>
      <c r="V22" s="52"/>
      <c r="W22" s="17">
        <f>U$19/最低賃金の推移!S20</f>
        <v>1.152605459057072</v>
      </c>
      <c r="X22" s="17">
        <f>V$19/最低賃金の推移!T20</f>
        <v>1.109375</v>
      </c>
    </row>
    <row r="23" spans="1:24">
      <c r="A23" s="16" t="s">
        <v>30</v>
      </c>
      <c r="B23" s="17">
        <f>'最低賃金の格差（÷最小）'!B20/'最低賃金の格差（÷最小）'!B$26</f>
        <v>0.94713656387665213</v>
      </c>
      <c r="C23" s="17">
        <f>'最低賃金の格差（÷最小）'!C20/'最低賃金の格差（÷最小）'!C$26</f>
        <v>0.94713656387665202</v>
      </c>
      <c r="D23" s="17">
        <f>'最低賃金の格差（÷最小）'!D20/'最低賃金の格差（÷最小）'!D$26</f>
        <v>0.94582723279648617</v>
      </c>
      <c r="E23" s="17">
        <f>'最低賃金の格差（÷最小）'!E20/'最低賃金の格差（÷最小）'!E$26</f>
        <v>0.9433139534883721</v>
      </c>
      <c r="F23" s="17">
        <f>'最低賃金の格差（÷最小）'!F20/'最低賃金の格差（÷最小）'!F$26</f>
        <v>0.93948126801152732</v>
      </c>
      <c r="G23" s="17">
        <f>'最低賃金の格差（÷最小）'!H20/'最低賃金の格差（÷最小）'!H$26</f>
        <v>0.92717086834733897</v>
      </c>
      <c r="H23" s="17">
        <f>'最低賃金の格差（÷最小）'!I20/'最低賃金の格差（÷最小）'!I$26</f>
        <v>0.92065663474692183</v>
      </c>
      <c r="I23" s="17">
        <f>'最低賃金の格差（÷最小）'!J20/'最低賃金の格差（÷最小）'!J$26</f>
        <v>0.92076502732240439</v>
      </c>
      <c r="J23" s="17">
        <f>'最低賃金の格差（÷最小）'!K20/'最低賃金の格差（÷最小）'!K$26</f>
        <v>0.92080536912751676</v>
      </c>
      <c r="K23" s="17">
        <f>'最低賃金の格差（÷最小）'!L20/'最低賃金の格差（÷最小）'!L$26</f>
        <v>0.91599999999999993</v>
      </c>
      <c r="L23" s="17">
        <f>'最低賃金の格差（÷最小）'!N20/'最低賃金の格差（÷最小）'!N$26</f>
        <v>0.91424802110817949</v>
      </c>
      <c r="M23" s="17">
        <f>'最低賃金の格差（÷最小）'!O20/'最低賃金の格差（÷最小）'!O$26</f>
        <v>0.90256410256410247</v>
      </c>
      <c r="N23" s="17">
        <f>'最低賃金の格差（÷最小）'!P20/'最低賃金の格差（÷最小）'!P$26</f>
        <v>0.89749999999999974</v>
      </c>
      <c r="O23" s="17">
        <f>'最低賃金の格差（÷最小）'!Q20/'最低賃金の格差（÷最小）'!Q$26</f>
        <v>0.89634146341463428</v>
      </c>
      <c r="P23" s="17">
        <f>'最低賃金の格差（÷最小）'!R20/'最低賃金の格差（÷最小）'!R$26</f>
        <v>0.89585798816568063</v>
      </c>
      <c r="Q23" s="17">
        <f>'最低賃金の格差（÷最小）'!T20/'最低賃金の格差（÷最小）'!T$26</f>
        <v>0.89667049368541918</v>
      </c>
      <c r="R23" s="17">
        <f>'最低賃金の格差（÷最小）'!U20/'最低賃金の格差（÷最小）'!U$26</f>
        <v>0.89755011135857465</v>
      </c>
      <c r="S23" s="17">
        <f>'最低賃金の格差（÷最小）'!V20/'最低賃金の格差（÷最小）'!V$26</f>
        <v>0.89848812095032404</v>
      </c>
      <c r="U23" s="52"/>
      <c r="V23" s="52"/>
      <c r="W23" s="17">
        <f>U$19/最低賃金の推移!S21</f>
        <v>1.1569115815691158</v>
      </c>
      <c r="X23" s="17">
        <f>V$19/最低賃金の推移!T21</f>
        <v>1.1133896260554885</v>
      </c>
    </row>
    <row r="24" spans="1:24">
      <c r="A24" s="16" t="s">
        <v>31</v>
      </c>
      <c r="B24" s="17">
        <f>'最低賃金の格差（÷最小）'!B21/'最低賃金の格差（÷最小）'!B$26</f>
        <v>0.94273127753303965</v>
      </c>
      <c r="C24" s="17">
        <f>'最低賃金の格差（÷最小）'!C21/'最低賃金の格差（÷最小）'!C$26</f>
        <v>0.94273127753303976</v>
      </c>
      <c r="D24" s="17">
        <f>'最低賃金の格差（÷最小）'!D21/'最低賃金の格差（÷最小）'!D$26</f>
        <v>0.94143484626647156</v>
      </c>
      <c r="E24" s="17">
        <f>'最低賃金の格差（÷最小）'!E21/'最低賃金の格差（÷最小）'!E$26</f>
        <v>0.9375</v>
      </c>
      <c r="F24" s="17">
        <f>'最低賃金の格差（÷最小）'!F21/'最低賃金の格差（÷最小）'!F$26</f>
        <v>0.93515850144092227</v>
      </c>
      <c r="G24" s="17">
        <f>'最低賃金の格差（÷最小）'!H21/'最低賃金の格差（÷最小）'!H$26</f>
        <v>0.92296918767507008</v>
      </c>
      <c r="H24" s="17">
        <f>'最低賃金の格差（÷最小）'!I21/'最低賃金の格差（÷最小）'!I$26</f>
        <v>0.91655266757865927</v>
      </c>
      <c r="I24" s="17">
        <f>'最低賃金の格差（÷最小）'!J21/'最低賃金の格差（÷最小）'!J$26</f>
        <v>0.91666666666666674</v>
      </c>
      <c r="J24" s="17">
        <f>'最低賃金の格差（÷最小）'!K21/'最低賃金の格差（÷最小）'!K$26</f>
        <v>0.91677852348993283</v>
      </c>
      <c r="K24" s="17">
        <f>'最低賃金の格差（÷最小）'!L21/'最低賃金の格差（÷最小）'!L$26</f>
        <v>0.91200000000000003</v>
      </c>
      <c r="L24" s="17">
        <f>'最低賃金の格差（÷最小）'!N21/'最低賃金の格差（÷最小）'!N$26</f>
        <v>0.91029023746701843</v>
      </c>
      <c r="M24" s="17">
        <f>'最低賃金の格差（÷最小）'!O21/'最低賃金の格差（÷最小）'!O$26</f>
        <v>0.89871794871794874</v>
      </c>
      <c r="N24" s="17">
        <f>'最低賃金の格差（÷最小）'!P21/'最低賃金の格差（÷最小）'!P$26</f>
        <v>0.8949999999999998</v>
      </c>
      <c r="O24" s="17">
        <f>'最低賃金の格差（÷最小）'!Q21/'最低賃金の格差（÷最小）'!Q$26</f>
        <v>0.89268292682926831</v>
      </c>
      <c r="P24" s="17">
        <f>'最低賃金の格差（÷最小）'!R21/'最低賃金の格差（÷最小）'!R$26</f>
        <v>0.89230769230769247</v>
      </c>
      <c r="Q24" s="17">
        <f>'最低賃金の格差（÷最小）'!T21/'最低賃金の格差（÷最小）'!T$26</f>
        <v>0.89322617680826644</v>
      </c>
      <c r="R24" s="17">
        <f>'最低賃金の格差（÷最小）'!U21/'最低賃金の格差（÷最小）'!U$26</f>
        <v>0.89420935412026725</v>
      </c>
      <c r="S24" s="17">
        <f>'最低賃金の格差（÷最小）'!V21/'最低賃金の格差（÷最小）'!V$26</f>
        <v>0.89524838012958963</v>
      </c>
      <c r="U24" s="52"/>
      <c r="V24" s="52"/>
      <c r="W24" s="17">
        <f>U$19/最低賃金の推移!S22</f>
        <v>1.1469135802469135</v>
      </c>
      <c r="X24" s="17">
        <f>V$19/最低賃金の推移!T22</f>
        <v>1.102747909199522</v>
      </c>
    </row>
    <row r="25" spans="1:24">
      <c r="A25" s="16" t="s">
        <v>33</v>
      </c>
      <c r="B25" s="17">
        <f>'最低賃金の格差（÷最小）'!B23/'最低賃金の格差（÷最小）'!B$26</f>
        <v>0.94860499265785614</v>
      </c>
      <c r="C25" s="17">
        <f>'最低賃金の格差（÷最小）'!C23/'最低賃金の格差（÷最小）'!C$26</f>
        <v>0.94860499265785603</v>
      </c>
      <c r="D25" s="17">
        <f>'最低賃金の格差（÷最小）'!D23/'最低賃金の格差（÷最小）'!D$26</f>
        <v>0.9472913616398243</v>
      </c>
      <c r="E25" s="17">
        <f>'最低賃金の格差（÷最小）'!E23/'最低賃金の格差（÷最小）'!E$26</f>
        <v>0.94476744186046513</v>
      </c>
      <c r="F25" s="17">
        <f>'最低賃金の格差（÷最小）'!F23/'最低賃金の格差（÷最小）'!F$26</f>
        <v>0.94380403458213247</v>
      </c>
      <c r="G25" s="17">
        <f>'最低賃金の格差（÷最小）'!H23/'最低賃金の格差（÷最小）'!H$26</f>
        <v>0.93697478991596639</v>
      </c>
      <c r="H25" s="17">
        <f>'最低賃金の格差（÷最小）'!I23/'最低賃金の格差（÷最小）'!I$26</f>
        <v>0.93023255813953476</v>
      </c>
      <c r="I25" s="17">
        <f>'最低賃金の格差（÷最小）'!J23/'最低賃金の格差（÷最小）'!J$26</f>
        <v>0.93032786885245899</v>
      </c>
      <c r="J25" s="17">
        <f>'最低賃金の格差（÷最小）'!K23/'最低賃金の格差（÷最小）'!K$26</f>
        <v>0.93020134228187923</v>
      </c>
      <c r="K25" s="17">
        <f>'最低賃金の格差（÷最小）'!L23/'最低賃金の格差（÷最小）'!L$26</f>
        <v>0.92533333333333323</v>
      </c>
      <c r="L25" s="17">
        <f>'最低賃金の格差（÷最小）'!N23/'最低賃金の格差（÷最小）'!N$26</f>
        <v>0.92348284960422167</v>
      </c>
      <c r="M25" s="17">
        <f>'最低賃金の格差（÷最小）'!O23/'最低賃金の格差（÷最小）'!O$26</f>
        <v>0.91410256410256419</v>
      </c>
      <c r="N25" s="17">
        <f>'最低賃金の格差（÷最小）'!P23/'最低賃金の格差（÷最小）'!P$26</f>
        <v>0.90999999999999992</v>
      </c>
      <c r="O25" s="17">
        <f>'最低賃金の格差（÷最小）'!Q23/'最低賃金の格差（÷最小）'!Q$26</f>
        <v>0.90975609756097575</v>
      </c>
      <c r="P25" s="17">
        <f>'最低賃金の格差（÷最小）'!R23/'最低賃金の格差（÷最小）'!R$26</f>
        <v>0.91124260355029596</v>
      </c>
      <c r="Q25" s="17">
        <f>'最低賃金の格差（÷最小）'!T23/'最低賃金の格差（÷最小）'!T$26</f>
        <v>0.91274397244546501</v>
      </c>
      <c r="R25" s="17">
        <f>'最低賃金の格差（÷最小）'!U23/'最低賃金の格差（÷最小）'!U$26</f>
        <v>0.91425389755011144</v>
      </c>
      <c r="S25" s="17">
        <f>'最低賃金の格差（÷最小）'!V23/'最低賃金の格差（÷最小）'!V$26</f>
        <v>0.91576673866090708</v>
      </c>
      <c r="U25" s="52"/>
      <c r="V25" s="52"/>
      <c r="W25" s="17">
        <f>U$19/最低賃金の推移!S23</f>
        <v>1.1315468940316686</v>
      </c>
      <c r="X25" s="17">
        <f>V$19/最低賃金の推移!T23</f>
        <v>1.0884433962264151</v>
      </c>
    </row>
    <row r="26" spans="1:24">
      <c r="A26" s="16" t="s">
        <v>34</v>
      </c>
      <c r="B26" s="17">
        <f>'最低賃金の格差（÷最小）'!B24/'最低賃金の格差（÷最小）'!B$26</f>
        <v>0.98091042584434651</v>
      </c>
      <c r="C26" s="17">
        <f>'最低賃金の格差（÷最小）'!C24/'最低賃金の格差（÷最小）'!C$26</f>
        <v>0.98091042584434651</v>
      </c>
      <c r="D26" s="17">
        <f>'最低賃金の格差（÷最小）'!D24/'最低賃金の格差（÷最小）'!D$26</f>
        <v>0.97950219619326506</v>
      </c>
      <c r="E26" s="17">
        <f>'最低賃金の格差（÷最小）'!E24/'最低賃金の格差（÷最小）'!E$26</f>
        <v>0.97529069767441867</v>
      </c>
      <c r="F26" s="17">
        <f>'最低賃金の格差（÷最小）'!F24/'最低賃金の格差（÷最小）'!F$26</f>
        <v>0.97262247838616711</v>
      </c>
      <c r="G26" s="17">
        <f>'最低賃金の格差（÷最小）'!H24/'最低賃金の格差（÷最小）'!H$26</f>
        <v>0.95938375350140048</v>
      </c>
      <c r="H26" s="17">
        <f>'最低賃金の格差（÷最小）'!I24/'最低賃金の格差（÷最小）'!I$26</f>
        <v>0.95212038303693569</v>
      </c>
      <c r="I26" s="17">
        <f>'最低賃金の格差（÷最小）'!J24/'最低賃金の格差（÷最小）'!J$26</f>
        <v>0.95081967213114749</v>
      </c>
      <c r="J26" s="17">
        <f>'最低賃金の格差（÷最小）'!K24/'最低賃金の格差（÷最小）'!K$26</f>
        <v>0.94765100671140934</v>
      </c>
      <c r="K26" s="17">
        <f>'最低賃金の格差（÷最小）'!L24/'最低賃金の格差（÷最小）'!L$26</f>
        <v>0.94266666666666665</v>
      </c>
      <c r="L26" s="17">
        <f>'最低賃金の格差（÷最小）'!N24/'最低賃金の格差（÷最小）'!N$26</f>
        <v>0.94063324538258586</v>
      </c>
      <c r="M26" s="17">
        <f>'最低賃金の格差（÷最小）'!O24/'最低賃金の格差（÷最小）'!O$26</f>
        <v>0.92820512820512824</v>
      </c>
      <c r="N26" s="17">
        <f>'最低賃金の格差（÷最小）'!P24/'最低賃金の格差（÷最小）'!P$26</f>
        <v>0.92249999999999988</v>
      </c>
      <c r="O26" s="17">
        <f>'最低賃金の格差（÷最小）'!Q24/'最低賃金の格差（÷最小）'!Q$26</f>
        <v>0.91951219512195137</v>
      </c>
      <c r="P26" s="17">
        <f>'最低賃金の格差（÷最小）'!R24/'最低賃金の格差（÷最小）'!R$26</f>
        <v>0.91834319526627228</v>
      </c>
      <c r="Q26" s="17">
        <f>'最低賃金の格差（÷最小）'!T24/'最低賃金の格差（÷最小）'!T$26</f>
        <v>0.91848450057405273</v>
      </c>
      <c r="R26" s="17">
        <f>'最低賃金の格差（÷最小）'!U24/'最低賃金の格差（÷最小）'!U$26</f>
        <v>0.91870824053452105</v>
      </c>
      <c r="S26" s="17">
        <f>'最低賃金の格差（÷最小）'!V24/'最低賃金の格差（÷最小）'!V$26</f>
        <v>0.91900647948164138</v>
      </c>
      <c r="U26" s="52">
        <v>975</v>
      </c>
      <c r="V26" s="52">
        <v>952</v>
      </c>
      <c r="W26" s="17">
        <f>U$26/最低賃金の推移!S24</f>
        <v>1.1818181818181819</v>
      </c>
      <c r="X26" s="17">
        <f>V$26/最低賃金の推移!T24</f>
        <v>1.1186839012925969</v>
      </c>
    </row>
    <row r="27" spans="1:24">
      <c r="A27" s="16" t="s">
        <v>35</v>
      </c>
      <c r="B27" s="17">
        <f>'最低賃金の格差（÷最小）'!B25/'最低賃金の格差（÷最小）'!B$26</f>
        <v>0.98531571218795888</v>
      </c>
      <c r="C27" s="17">
        <f>'最低賃金の格差（÷最小）'!C25/'最低賃金の格差（÷最小）'!C$26</f>
        <v>0.98531571218795888</v>
      </c>
      <c r="D27" s="17">
        <f>'最低賃金の格差（÷最小）'!D25/'最低賃金の格差（÷最小）'!D$26</f>
        <v>0.98535871156661781</v>
      </c>
      <c r="E27" s="17">
        <f>'最低賃金の格差（÷最小）'!E25/'最低賃金の格差（÷最小）'!E$26</f>
        <v>0.98401162790697672</v>
      </c>
      <c r="F27" s="17">
        <f>'最低賃金の格差（÷最小）'!F25/'最低賃金の格差（÷最小）'!F$26</f>
        <v>0.98270893371757928</v>
      </c>
      <c r="G27" s="17">
        <f>'最低賃金の格差（÷最小）'!H25/'最低賃金の格差（÷最小）'!H$26</f>
        <v>0.97619047619047616</v>
      </c>
      <c r="H27" s="17">
        <f>'最低賃金の格差（÷最小）'!I25/'最低賃金の格差（÷最小）'!I$26</f>
        <v>0.97264021887824892</v>
      </c>
      <c r="I27" s="17">
        <f>'最低賃金の格差（÷最小）'!J25/'最低賃金の格差（÷最小）'!J$26</f>
        <v>0.97404371584699456</v>
      </c>
      <c r="J27" s="17">
        <f>'最低賃金の格差（÷最小）'!K25/'最低賃金の格差（÷最小）'!K$26</f>
        <v>0.9731543624161072</v>
      </c>
      <c r="K27" s="17">
        <f>'最低賃金の格差（÷最小）'!L25/'最低賃金の格差（÷最小）'!L$26</f>
        <v>0.97066666666666668</v>
      </c>
      <c r="L27" s="17">
        <f>'最低賃金の格差（÷最小）'!N25/'最低賃金の格差（÷最小）'!N$26</f>
        <v>0.96965699208443279</v>
      </c>
      <c r="M27" s="17">
        <f>'最低賃金の格差（÷最小）'!O25/'最低賃金の格差（÷最小）'!O$26</f>
        <v>0.96025641025641018</v>
      </c>
      <c r="N27" s="17">
        <f>'最低賃金の格差（÷最小）'!P25/'最低賃金の格差（÷最小）'!P$26</f>
        <v>0.95624999999999993</v>
      </c>
      <c r="O27" s="17">
        <f>'最低賃金の格差（÷最小）'!Q25/'最低賃金の格差（÷最小）'!Q$26</f>
        <v>0.95487804878048788</v>
      </c>
      <c r="P27" s="17">
        <f>'最低賃金の格差（÷最小）'!R25/'最低賃金の格差（÷最小）'!R$26</f>
        <v>0.95502958579881669</v>
      </c>
      <c r="Q27" s="17">
        <f>'最低賃金の格差（÷最小）'!T25/'最低賃金の格差（÷最小）'!T$26</f>
        <v>0.95522388059701502</v>
      </c>
      <c r="R27" s="17">
        <f>'最低賃金の格差（÷最小）'!U25/'最低賃金の格差（÷最小）'!U$26</f>
        <v>0.95545657015590202</v>
      </c>
      <c r="S27" s="17">
        <f>'最低賃金の格差（÷最小）'!V25/'最低賃金の格差（÷最小）'!V$26</f>
        <v>0.95572354211663058</v>
      </c>
      <c r="U27" s="52"/>
      <c r="V27" s="52"/>
      <c r="W27" s="17">
        <f>U$26/最低賃金の推移!S25</f>
        <v>1.1363636363636365</v>
      </c>
      <c r="X27" s="17">
        <f>V$26/最低賃金の推移!T25</f>
        <v>1.0757062146892655</v>
      </c>
    </row>
    <row r="28" spans="1:24">
      <c r="A28" s="16" t="s">
        <v>36</v>
      </c>
      <c r="B28" s="17">
        <f>'最低賃金の格差（÷最小）'!B26/'最低賃金の格差（÷最小）'!B$26</f>
        <v>1</v>
      </c>
      <c r="C28" s="17">
        <f>'最低賃金の格差（÷最小）'!C26/'最低賃金の格差（÷最小）'!C$26</f>
        <v>1</v>
      </c>
      <c r="D28" s="17">
        <f>'最低賃金の格差（÷最小）'!D26/'最低賃金の格差（÷最小）'!D$26</f>
        <v>1</v>
      </c>
      <c r="E28" s="17">
        <f>'最低賃金の格差（÷最小）'!E26/'最低賃金の格差（÷最小）'!E$26</f>
        <v>1</v>
      </c>
      <c r="F28" s="17">
        <f>'最低賃金の格差（÷最小）'!F26/'最低賃金の格差（÷最小）'!F$26</f>
        <v>1</v>
      </c>
      <c r="G28" s="17">
        <f>'最低賃金の格差（÷最小）'!H26/'最低賃金の格差（÷最小）'!H$26</f>
        <v>1</v>
      </c>
      <c r="H28" s="17">
        <f>'最低賃金の格差（÷最小）'!I26/'最低賃金の格差（÷最小）'!I$26</f>
        <v>1</v>
      </c>
      <c r="I28" s="17">
        <f>'最低賃金の格差（÷最小）'!J26/'最低賃金の格差（÷最小）'!J$26</f>
        <v>1</v>
      </c>
      <c r="J28" s="17">
        <f>'最低賃金の格差（÷最小）'!K26/'最低賃金の格差（÷最小）'!K$26</f>
        <v>1</v>
      </c>
      <c r="K28" s="17">
        <f>'最低賃金の格差（÷最小）'!L26/'最低賃金の格差（÷最小）'!L$26</f>
        <v>1</v>
      </c>
      <c r="L28" s="17">
        <f>'最低賃金の格差（÷最小）'!N26/'最低賃金の格差（÷最小）'!N$26</f>
        <v>1</v>
      </c>
      <c r="M28" s="17">
        <f>'最低賃金の格差（÷最小）'!O26/'最低賃金の格差（÷最小）'!O$26</f>
        <v>1</v>
      </c>
      <c r="N28" s="17">
        <f>'最低賃金の格差（÷最小）'!P26/'最低賃金の格差（÷最小）'!P$26</f>
        <v>1</v>
      </c>
      <c r="O28" s="17">
        <f>'最低賃金の格差（÷最小）'!Q26/'最低賃金の格差（÷最小）'!Q$26</f>
        <v>1</v>
      </c>
      <c r="P28" s="17">
        <f>'最低賃金の格差（÷最小）'!R26/'最低賃金の格差（÷最小）'!R$26</f>
        <v>1</v>
      </c>
      <c r="Q28" s="17">
        <f>'最低賃金の格差（÷最小）'!T26/'最低賃金の格差（÷最小）'!T$26</f>
        <v>1</v>
      </c>
      <c r="R28" s="17">
        <f>'最低賃金の格差（÷最小）'!U26/'最低賃金の格差（÷最小）'!U$26</f>
        <v>1</v>
      </c>
      <c r="S28" s="17">
        <f>'最低賃金の格差（÷最小）'!V26/'最低賃金の格差（÷最小）'!V$26</f>
        <v>1</v>
      </c>
      <c r="U28" s="52"/>
      <c r="V28" s="52"/>
      <c r="W28" s="17">
        <f>U$26/最低賃金の推移!S26</f>
        <v>1.0857461024498887</v>
      </c>
      <c r="X28" s="17">
        <f>V$26/最低賃金の推移!T26</f>
        <v>1.0280777537796977</v>
      </c>
    </row>
    <row r="29" spans="1:24">
      <c r="A29" s="16" t="s">
        <v>37</v>
      </c>
      <c r="B29" s="17">
        <f>'最低賃金の格差（÷最小）'!B27/'最低賃金の格差（÷最小）'!B$26</f>
        <v>0.97944199706314239</v>
      </c>
      <c r="C29" s="17">
        <f>'最低賃金の格差（÷最小）'!C27/'最低賃金の格差（÷最小）'!C$26</f>
        <v>0.9794419970631425</v>
      </c>
      <c r="D29" s="17">
        <f>'最低賃金の格差（÷最小）'!D27/'最低賃金の格差（÷最小）'!D$26</f>
        <v>0.97803806734992682</v>
      </c>
      <c r="E29" s="17">
        <f>'最低賃金の格差（÷最小）'!E27/'最低賃金の格差（÷最小）'!E$26</f>
        <v>0.97529069767441867</v>
      </c>
      <c r="F29" s="17">
        <f>'最低賃金の格差（÷最小）'!F27/'最低賃金の格差（÷最小）'!F$26</f>
        <v>0.97262247838616711</v>
      </c>
      <c r="G29" s="17">
        <f>'最低賃金の格差（÷最小）'!H27/'最低賃金の格差（÷最小）'!H$26</f>
        <v>0.96498599439775923</v>
      </c>
      <c r="H29" s="17">
        <f>'最低賃金の格差（÷最小）'!I27/'最低賃金の格差（÷最小）'!I$26</f>
        <v>0.95896032831737321</v>
      </c>
      <c r="I29" s="17">
        <f>'最低賃金の格差（÷最小）'!J27/'最低賃金の格差（÷最小）'!J$26</f>
        <v>0.95901639344262302</v>
      </c>
      <c r="J29" s="17">
        <f>'最低賃金の格差（÷最小）'!K27/'最低賃金の格差（÷最小）'!K$26</f>
        <v>0.95838926174496641</v>
      </c>
      <c r="K29" s="17">
        <f>'最低賃金の格差（÷最小）'!L27/'最低賃金の格差（÷最小）'!L$26</f>
        <v>0.95600000000000007</v>
      </c>
      <c r="L29" s="17">
        <f>'最低賃金の格差（÷最小）'!N27/'最低賃金の格差（÷最小）'!N$26</f>
        <v>0.95514511873350927</v>
      </c>
      <c r="M29" s="17">
        <f>'最低賃金の格差（÷最小）'!O27/'最低賃金の格差（÷最小）'!O$26</f>
        <v>0.94487179487179473</v>
      </c>
      <c r="N29" s="17">
        <f>'最低賃金の格差（÷最小）'!P27/'最低賃金の格差（÷最小）'!P$26</f>
        <v>0.94125000000000003</v>
      </c>
      <c r="O29" s="17">
        <f>'最低賃金の格差（÷最小）'!Q27/'最低賃金の格差（÷最小）'!Q$26</f>
        <v>0.94024390243902456</v>
      </c>
      <c r="P29" s="17">
        <f>'最低賃金の格差（÷最小）'!R27/'最低賃金の格差（÷最小）'!R$26</f>
        <v>0.94082840236686394</v>
      </c>
      <c r="Q29" s="17">
        <f>'最低賃金の格差（÷最小）'!T27/'最低賃金の格差（÷最小）'!T$26</f>
        <v>0.94144661308840416</v>
      </c>
      <c r="R29" s="17">
        <f>'最低賃金の格差（÷最小）'!U27/'最低賃金の格差（÷最小）'!U$26</f>
        <v>0.94209354120267264</v>
      </c>
      <c r="S29" s="17">
        <f>'最低賃金の格差（÷最小）'!V27/'最低賃金の格差（÷最小）'!V$26</f>
        <v>0.94276457883369336</v>
      </c>
      <c r="U29" s="52"/>
      <c r="V29" s="52"/>
      <c r="W29" s="17">
        <f>U$26/最低賃金の推移!S27</f>
        <v>1.1524822695035462</v>
      </c>
      <c r="X29" s="17">
        <f>V$26/最低賃金の推移!T27</f>
        <v>1.0904925544100801</v>
      </c>
    </row>
    <row r="30" spans="1:24">
      <c r="A30" s="16"/>
      <c r="B30" s="17"/>
      <c r="C30" s="17"/>
      <c r="D30" s="17"/>
      <c r="E30" s="17"/>
      <c r="F30" s="17"/>
      <c r="G30" s="17"/>
      <c r="H30" s="17"/>
      <c r="I30" s="17"/>
      <c r="J30" s="17"/>
      <c r="K30" s="17"/>
      <c r="L30" s="17"/>
      <c r="M30" s="17"/>
      <c r="N30" s="17"/>
      <c r="O30" s="17"/>
      <c r="P30" s="17"/>
      <c r="Q30" s="17"/>
      <c r="R30" s="17"/>
      <c r="S30" s="17"/>
      <c r="U30" s="7"/>
      <c r="V30" s="7"/>
      <c r="W30" s="17"/>
      <c r="X30" s="17"/>
    </row>
    <row r="31" spans="1:24">
      <c r="A31" s="16" t="s">
        <v>38</v>
      </c>
      <c r="B31" s="17">
        <f>'最低賃金の格差（÷最小）'!B28/'最低賃金の格差（÷最小）'!B$30</f>
        <v>0.92603129445234711</v>
      </c>
      <c r="C31" s="17">
        <f>'最低賃金の格差（÷最小）'!C28/'最低賃金の格差（÷最小）'!C$30</f>
        <v>0.926031294452347</v>
      </c>
      <c r="D31" s="17">
        <f>'最低賃金の格差（÷最小）'!D28/'最低賃金の格差（÷最小）'!D$30</f>
        <v>0.92613636363636376</v>
      </c>
      <c r="E31" s="17">
        <f>'最低賃金の格差（÷最小）'!E28/'最低賃金の格差（÷最小）'!E$30</f>
        <v>0.92796610169491534</v>
      </c>
      <c r="F31" s="17">
        <f>'最低賃金の格差（÷最小）'!F28/'最低賃金の格差（÷最小）'!F$30</f>
        <v>0.92977528089887651</v>
      </c>
      <c r="G31" s="17">
        <f>'最低賃金の格差（÷最小）'!H28/'最低賃金の格差（÷最小）'!H$30</f>
        <v>0.92612859097127231</v>
      </c>
      <c r="H31" s="17">
        <f>'最低賃金の格差（÷最小）'!I28/'最低賃金の格差（÷最小）'!I$30</f>
        <v>0.9237967914438503</v>
      </c>
      <c r="I31" s="17">
        <f>'最低賃金の格差（÷最小）'!J28/'最低賃金の格差（÷最小）'!J$30</f>
        <v>0.90944881889763773</v>
      </c>
      <c r="J31" s="17">
        <f>'最低賃金の格差（÷最小）'!K28/'最低賃金の格差（÷最小）'!K$30</f>
        <v>0.90629011553273431</v>
      </c>
      <c r="K31" s="17">
        <f>'最低賃金の格差（÷最小）'!L28/'最低賃金の格差（÷最小）'!L$30</f>
        <v>0.90203562340966925</v>
      </c>
      <c r="L31" s="17">
        <f>'最低賃金の格差（÷最小）'!N28/'最低賃金の格差（÷最小）'!N$30</f>
        <v>0.89500000000000002</v>
      </c>
      <c r="M31" s="17">
        <f>'最低賃金の格差（÷最小）'!O28/'最低賃金の格差（÷最小）'!O$30</f>
        <v>0.89133089133089138</v>
      </c>
      <c r="N31" s="17">
        <f>'最低賃金の格差（÷最小）'!P28/'最低賃金の格差（÷最小）'!P$30</f>
        <v>0.89021479713603802</v>
      </c>
      <c r="O31" s="17">
        <f>'最低賃金の格差（÷最小）'!Q28/'最低賃金の格差（÷最小）'!Q$30</f>
        <v>0.89044289044289049</v>
      </c>
      <c r="P31" s="17">
        <f>'最低賃金の格差（÷最小）'!R28/'最低賃金の格差（÷最小）'!R$30</f>
        <v>0.89241223103057754</v>
      </c>
      <c r="Q31" s="17">
        <f>'最低賃金の格差（÷最小）'!T28/'最低賃金の格差（÷最小）'!T$30</f>
        <v>0.89328932893289337</v>
      </c>
      <c r="R31" s="17">
        <f>'最低賃金の格差（÷最小）'!U28/'最低賃金の格差（÷最小）'!U$30</f>
        <v>0.8963675213675214</v>
      </c>
      <c r="S31" s="17">
        <f>'最低賃金の格差（÷最小）'!V28/'最低賃金の格差（÷最小）'!V$30</f>
        <v>0.9002079002079002</v>
      </c>
      <c r="U31" s="52">
        <v>1007</v>
      </c>
      <c r="V31" s="52">
        <v>971</v>
      </c>
      <c r="W31" s="17">
        <f>U$31/最低賃金の推移!S28</f>
        <v>1.2002383790226461</v>
      </c>
      <c r="X31" s="17">
        <f>V$31/最低賃金の推移!T28</f>
        <v>1.1212471131639723</v>
      </c>
    </row>
    <row r="32" spans="1:24">
      <c r="A32" s="16" t="s">
        <v>39</v>
      </c>
      <c r="B32" s="17">
        <f>'最低賃金の格差（÷最小）'!B29/'最低賃金の格差（÷最小）'!B$30</f>
        <v>0.96301564722617361</v>
      </c>
      <c r="C32" s="17">
        <f>'最低賃金の格差（÷最小）'!C29/'最低賃金の格差（÷最小）'!C$30</f>
        <v>0.96301564722617372</v>
      </c>
      <c r="D32" s="17">
        <f>'最低賃金の格差（÷最小）'!D29/'最低賃金の格差（÷最小）'!D$30</f>
        <v>0.96306818181818166</v>
      </c>
      <c r="E32" s="17">
        <f>'最低賃金の格差（÷最小）'!E29/'最低賃金の格差（÷最小）'!E$30</f>
        <v>0.96327683615819215</v>
      </c>
      <c r="F32" s="17">
        <f>'最低賃金の格差（÷最小）'!F29/'最低賃金の格差（÷最小）'!F$30</f>
        <v>0.96348314606741581</v>
      </c>
      <c r="G32" s="17">
        <f>'最低賃金の格差（÷最小）'!H29/'最低賃金の格差（÷最小）'!H$30</f>
        <v>0.95759233926128595</v>
      </c>
      <c r="H32" s="17">
        <f>'最低賃金の格差（÷最小）'!I29/'最低賃金の格差（÷最小）'!I$30</f>
        <v>0.95855614973262027</v>
      </c>
      <c r="I32" s="17">
        <f>'最低賃金の格差（÷最小）'!J29/'最低賃金の格差（÷最小）'!J$30</f>
        <v>0.95669291338582674</v>
      </c>
      <c r="J32" s="17">
        <f>'最低賃金の格差（÷最小）'!K29/'最低賃金の格差（÷最小）'!K$30</f>
        <v>0.96148908857509641</v>
      </c>
      <c r="K32" s="17">
        <f>'最低賃金の格差（÷最小）'!L29/'最低賃金の格差（÷最小）'!L$30</f>
        <v>0.95547073791348591</v>
      </c>
      <c r="L32" s="17">
        <f>'最低賃金の格差（÷最小）'!N29/'最低賃金の格差（÷最小）'!N$30</f>
        <v>0.94874999999999998</v>
      </c>
      <c r="M32" s="17">
        <f>'最低賃金の格差（÷最小）'!O29/'最低賃金の格差（÷最小）'!O$30</f>
        <v>0.94383394383394381</v>
      </c>
      <c r="N32" s="17">
        <f>'最低賃金の格差（÷最小）'!P29/'最低賃金の格差（÷最小）'!P$30</f>
        <v>0.94152744630071583</v>
      </c>
      <c r="O32" s="17">
        <f>'最低賃金の格差（÷最小）'!Q29/'最低賃金の格差（÷最小）'!Q$30</f>
        <v>0.94055944055944052</v>
      </c>
      <c r="P32" s="17">
        <f>'最低賃金の格差（÷最小）'!R29/'最低賃金の格差（÷最小）'!R$30</f>
        <v>0.94110985277463199</v>
      </c>
      <c r="Q32" s="17">
        <f>'最低賃金の格差（÷最小）'!T29/'最低賃金の格差（÷最小）'!T$30</f>
        <v>0.94169416941694173</v>
      </c>
      <c r="R32" s="17">
        <f>'最低賃金の格差（÷最小）'!U29/'最低賃金の格差（÷最小）'!U$30</f>
        <v>0.94230769230769229</v>
      </c>
      <c r="S32" s="17">
        <f>'最低賃金の格差（÷最小）'!V29/'最低賃金の格差（÷最小）'!V$30</f>
        <v>0.94490644490644482</v>
      </c>
      <c r="U32" s="52"/>
      <c r="V32" s="52"/>
      <c r="W32" s="17">
        <f>U$31/最低賃金の推移!S29</f>
        <v>1.1417233560090703</v>
      </c>
      <c r="X32" s="17">
        <f>V$31/最低賃金の推移!T29</f>
        <v>1.0682068206820683</v>
      </c>
    </row>
    <row r="33" spans="1:24">
      <c r="A33" s="16" t="s">
        <v>40</v>
      </c>
      <c r="B33" s="17">
        <f>'最低賃金の格差（÷最小）'!B30/'最低賃金の格差（÷最小）'!B$30</f>
        <v>1</v>
      </c>
      <c r="C33" s="17">
        <f>'最低賃金の格差（÷最小）'!C30/'最低賃金の格差（÷最小）'!C$30</f>
        <v>1</v>
      </c>
      <c r="D33" s="17">
        <f>'最低賃金の格差（÷最小）'!D30/'最低賃金の格差（÷最小）'!D$30</f>
        <v>1</v>
      </c>
      <c r="E33" s="17">
        <f>'最低賃金の格差（÷最小）'!E30/'最低賃金の格差（÷最小）'!E$30</f>
        <v>1</v>
      </c>
      <c r="F33" s="17">
        <f>'最低賃金の格差（÷最小）'!F30/'最低賃金の格差（÷最小）'!F$30</f>
        <v>1</v>
      </c>
      <c r="G33" s="17">
        <f>'最低賃金の格差（÷最小）'!H30/'最低賃金の格差（÷最小）'!H$30</f>
        <v>1</v>
      </c>
      <c r="H33" s="17">
        <f>'最低賃金の格差（÷最小）'!I30/'最低賃金の格差（÷最小）'!I$30</f>
        <v>1</v>
      </c>
      <c r="I33" s="17">
        <f>'最低賃金の格差（÷最小）'!J30/'最低賃金の格差（÷最小）'!J$30</f>
        <v>1</v>
      </c>
      <c r="J33" s="17">
        <f>'最低賃金の格差（÷最小）'!K30/'最低賃金の格差（÷最小）'!K$30</f>
        <v>1</v>
      </c>
      <c r="K33" s="17">
        <f>'最低賃金の格差（÷最小）'!L30/'最低賃金の格差（÷最小）'!L$30</f>
        <v>1</v>
      </c>
      <c r="L33" s="17">
        <f>'最低賃金の格差（÷最小）'!N30/'最低賃金の格差（÷最小）'!N$30</f>
        <v>1</v>
      </c>
      <c r="M33" s="17">
        <f>'最低賃金の格差（÷最小）'!O30/'最低賃金の格差（÷最小）'!O$30</f>
        <v>1</v>
      </c>
      <c r="N33" s="17">
        <f>'最低賃金の格差（÷最小）'!P30/'最低賃金の格差（÷最小）'!P$30</f>
        <v>1</v>
      </c>
      <c r="O33" s="17">
        <f>'最低賃金の格差（÷最小）'!Q30/'最低賃金の格差（÷最小）'!Q$30</f>
        <v>1</v>
      </c>
      <c r="P33" s="17">
        <f>'最低賃金の格差（÷最小）'!R30/'最低賃金の格差（÷最小）'!R$30</f>
        <v>1</v>
      </c>
      <c r="Q33" s="17">
        <f>'最低賃金の格差（÷最小）'!T30/'最低賃金の格差（÷最小）'!T$30</f>
        <v>1</v>
      </c>
      <c r="R33" s="17">
        <f>'最低賃金の格差（÷最小）'!U30/'最低賃金の格差（÷最小）'!U$30</f>
        <v>1</v>
      </c>
      <c r="S33" s="17">
        <f>'最低賃金の格差（÷最小）'!V30/'最低賃金の格差（÷最小）'!V$30</f>
        <v>1</v>
      </c>
      <c r="U33" s="52"/>
      <c r="V33" s="52"/>
      <c r="W33" s="17">
        <f>U$31/最低賃金の推移!S30</f>
        <v>1.0758547008547008</v>
      </c>
      <c r="X33" s="17">
        <f>V$31/最低賃金の推移!T30</f>
        <v>1.0093555093555093</v>
      </c>
    </row>
    <row r="34" spans="1:24">
      <c r="A34" s="16" t="s">
        <v>41</v>
      </c>
      <c r="B34" s="17">
        <f>'最低賃金の格差（÷最小）'!B31/'最低賃金の格差（÷最小）'!B$30</f>
        <v>0.96017069701280222</v>
      </c>
      <c r="C34" s="17">
        <f>'最低賃金の格差（÷最小）'!C31/'最低賃金の格差（÷最小）'!C$30</f>
        <v>0.96017069701280233</v>
      </c>
      <c r="D34" s="17">
        <f>'最低賃金の格差（÷最小）'!D31/'最低賃金の格差（÷最小）'!D$30</f>
        <v>0.9602272727272726</v>
      </c>
      <c r="E34" s="17">
        <f>'最低賃金の格差（÷最小）'!E31/'最低賃金の格差（÷最小）'!E$30</f>
        <v>0.95903954802259883</v>
      </c>
      <c r="F34" s="17">
        <f>'最低賃金の格差（÷最小）'!F31/'最低賃金の格差（÷最小）'!F$30</f>
        <v>0.95926966292134841</v>
      </c>
      <c r="G34" s="17">
        <f>'最低賃金の格差（÷最小）'!H31/'最低賃金の格差（÷最小）'!H$30</f>
        <v>0.95348837209302317</v>
      </c>
      <c r="H34" s="17">
        <f>'最低賃金の格差（÷最小）'!I31/'最低賃金の格差（÷最小）'!I$30</f>
        <v>0.95187165775401061</v>
      </c>
      <c r="I34" s="17">
        <f>'最低賃金の格差（÷最小）'!J31/'最低賃金の格差（÷最小）'!J$30</f>
        <v>0.9461942257217848</v>
      </c>
      <c r="J34" s="17">
        <f>'最低賃金の格差（÷最小）'!K31/'最低賃金の格差（÷最小）'!K$30</f>
        <v>0.9422336328626445</v>
      </c>
      <c r="K34" s="17">
        <f>'最低賃金の格差（÷最小）'!L31/'最低賃金の格差（÷最小）'!L$30</f>
        <v>0.94020356234096691</v>
      </c>
      <c r="L34" s="17">
        <f>'最低賃金の格差（÷最小）'!N31/'最低賃金の格差（÷最小）'!N$30</f>
        <v>0.93624999999999992</v>
      </c>
      <c r="M34" s="17">
        <f>'最低賃金の格差（÷最小）'!O31/'最低賃金の格差（÷最小）'!O$30</f>
        <v>0.92918192918192921</v>
      </c>
      <c r="N34" s="17">
        <f>'最低賃金の格差（÷最小）'!P31/'最低賃金の格差（÷最小）'!P$30</f>
        <v>0.92601431980906901</v>
      </c>
      <c r="O34" s="17">
        <f>'最低賃金の格差（÷最小）'!Q31/'最低賃金の格差（÷最小）'!Q$30</f>
        <v>0.92540792540792549</v>
      </c>
      <c r="P34" s="17">
        <f>'最低賃金の格差（÷最小）'!R31/'最低賃金の格差（÷最小）'!R$30</f>
        <v>0.92751981879954704</v>
      </c>
      <c r="Q34" s="17">
        <f>'最低賃金の格差（÷最小）'!T31/'最低賃金の格差（÷最小）'!T$30</f>
        <v>0.92849284928492837</v>
      </c>
      <c r="R34" s="17">
        <f>'最低賃金の格差（÷最小）'!U31/'最低賃金の格差（÷最小）'!U$30</f>
        <v>0.93055555555555558</v>
      </c>
      <c r="S34" s="17">
        <f>'最低賃金の格差（÷最小）'!V31/'最低賃金の格差（÷最小）'!V$30</f>
        <v>0.93451143451143448</v>
      </c>
      <c r="U34" s="52"/>
      <c r="V34" s="52"/>
      <c r="W34" s="17">
        <f>U$31/最低賃金の推移!S31</f>
        <v>1.1561423650975891</v>
      </c>
      <c r="X34" s="17">
        <f>V$31/最低賃金の推移!T31</f>
        <v>1.0800889877641824</v>
      </c>
    </row>
    <row r="35" spans="1:24">
      <c r="A35" s="16" t="s">
        <v>42</v>
      </c>
      <c r="B35" s="17">
        <f>'最低賃金の格差（÷最小）'!B32/'最低賃金の格差（÷最小）'!B$30</f>
        <v>0.92034139402560455</v>
      </c>
      <c r="C35" s="17">
        <f>'最低賃金の格差（÷最小）'!C32/'最低賃金の格差（÷最小）'!C$30</f>
        <v>0.92034139402560466</v>
      </c>
      <c r="D35" s="17">
        <f>'最低賃金の格差（÷最小）'!D32/'最低賃金の格差（÷最小）'!D$30</f>
        <v>0.92045454545454541</v>
      </c>
      <c r="E35" s="17">
        <f>'最低賃金の格差（÷最小）'!E32/'最低賃金の格差（÷最小）'!E$30</f>
        <v>0.92090395480225995</v>
      </c>
      <c r="F35" s="17">
        <f>'最低賃金の格差（÷最小）'!F32/'最低賃金の格差（÷最小）'!F$30</f>
        <v>0.9213483146067416</v>
      </c>
      <c r="G35" s="17">
        <f>'最低賃金の格差（÷最小）'!H32/'最低賃金の格差（÷最小）'!H$30</f>
        <v>0.91244870041039683</v>
      </c>
      <c r="H35" s="17">
        <f>'最低賃金の格差（÷最小）'!I32/'最低賃金の格差（÷最小）'!I$30</f>
        <v>0.9064171122994652</v>
      </c>
      <c r="I35" s="17">
        <f>'最低賃金の格差（÷最小）'!J32/'最低賃金の格差（÷最小）'!J$30</f>
        <v>0.8910761154855642</v>
      </c>
      <c r="J35" s="17">
        <f>'最低賃金の格差（÷最小）'!K32/'最低賃金の格差（÷最小）'!K$30</f>
        <v>0.8870346598202824</v>
      </c>
      <c r="K35" s="17">
        <f>'最低賃金の格差（÷最小）'!L32/'最低賃金の格差（÷最小）'!L$30</f>
        <v>0.88167938931297718</v>
      </c>
      <c r="L35" s="17">
        <f>'最低賃金の格差（÷最小）'!N32/'最低賃金の格差（÷最小）'!N$30</f>
        <v>0.87374999999999992</v>
      </c>
      <c r="M35" s="17">
        <f>'最低賃金の格差（÷最小）'!O32/'最低賃金の格差（÷最小）'!O$30</f>
        <v>0.86691086691086705</v>
      </c>
      <c r="N35" s="17">
        <f>'最低賃金の格差（÷最小）'!P32/'最低賃金の格差（÷最小）'!P$30</f>
        <v>0.86396181384248205</v>
      </c>
      <c r="O35" s="17">
        <f>'最低賃金の格差（÷最小）'!Q32/'最低賃金の格差（÷最小）'!Q$30</f>
        <v>0.86247086247086258</v>
      </c>
      <c r="P35" s="17">
        <f>'最低賃金の格差（÷最小）'!R32/'最低賃金の格差（÷最小）'!R$30</f>
        <v>0.86296715741789365</v>
      </c>
      <c r="Q35" s="17">
        <f>'最低賃金の格差（÷最小）'!T32/'最低賃金の格差（÷最小）'!T$30</f>
        <v>0.86468646864686471</v>
      </c>
      <c r="R35" s="17">
        <f>'最低賃金の格差（÷最小）'!U32/'最低賃金の格差（÷最小）'!U$30</f>
        <v>0.86645299145299148</v>
      </c>
      <c r="S35" s="17">
        <f>'最低賃金の格差（÷最小）'!V32/'最低賃金の格差（÷最小）'!V$30</f>
        <v>0.87006237006237008</v>
      </c>
      <c r="U35" s="52"/>
      <c r="V35" s="52"/>
      <c r="W35" s="17">
        <f>U$31/最低賃金の推移!S32</f>
        <v>1.2416769420468556</v>
      </c>
      <c r="X35" s="17">
        <f>V$31/最低賃金の推移!T32</f>
        <v>1.1600955794504182</v>
      </c>
    </row>
    <row r="36" spans="1:24">
      <c r="A36" s="16" t="s">
        <v>43</v>
      </c>
      <c r="B36" s="17">
        <f>'最低賃金の格差（÷最小）'!B33/'最低賃金の格差（÷最小）'!B$30</f>
        <v>0.91749644381223339</v>
      </c>
      <c r="C36" s="17">
        <f>'最低賃金の格差（÷最小）'!C33/'最低賃金の格差（÷最小）'!C$30</f>
        <v>0.91749644381223328</v>
      </c>
      <c r="D36" s="17">
        <f>'最低賃金の格差（÷最小）'!D33/'最低賃金の格差（÷最小）'!D$30</f>
        <v>0.91619318181818177</v>
      </c>
      <c r="E36" s="17">
        <f>'最低賃金の格差（÷最小）'!E33/'最低賃金の格差（÷最小）'!E$30</f>
        <v>0.91666666666666663</v>
      </c>
      <c r="F36" s="17">
        <f>'最低賃金の格差（÷最小）'!F33/'最低賃金の格差（÷最小）'!F$30</f>
        <v>0.91573033707865181</v>
      </c>
      <c r="G36" s="17">
        <f>'最低賃金の格差（÷最小）'!H33/'最低賃金の格差（÷最小）'!H$30</f>
        <v>0.90560875512995898</v>
      </c>
      <c r="H36" s="17">
        <f>'最低賃金の格差（÷最小）'!I33/'最低賃金の格差（÷最小）'!I$30</f>
        <v>0.89973262032085555</v>
      </c>
      <c r="I36" s="17">
        <f>'最低賃金の格差（÷最小）'!J33/'最低賃金の格差（÷最小）'!J$30</f>
        <v>0.884514435695538</v>
      </c>
      <c r="J36" s="17">
        <f>'最低賃金の格差（÷最小）'!K33/'最低賃金の格差（÷最小）'!K$30</f>
        <v>0.87804878048780477</v>
      </c>
      <c r="K36" s="17">
        <f>'最低賃金の格差（÷最小）'!L33/'最低賃金の格差（÷最小）'!L$30</f>
        <v>0.87150127226463103</v>
      </c>
      <c r="L36" s="17">
        <f>'最低賃金の格差（÷最小）'!N33/'最低賃金の格差（÷最小）'!N$30</f>
        <v>0.86249999999999993</v>
      </c>
      <c r="M36" s="17">
        <f>'最低賃金の格差（÷最小）'!O33/'最低賃金の格差（÷最小）'!O$30</f>
        <v>0.8559218559218561</v>
      </c>
      <c r="N36" s="17">
        <f>'最低賃金の格差（÷最小）'!P33/'最低賃金の格差（÷最小）'!P$30</f>
        <v>0.8532219570405728</v>
      </c>
      <c r="O36" s="17">
        <f>'最低賃金の格差（÷最小）'!Q33/'最低賃金の格差（÷最小）'!Q$30</f>
        <v>0.85198135198135205</v>
      </c>
      <c r="P36" s="17">
        <f>'最低賃金の格差（÷最小）'!R33/'最低賃金の格差（÷最小）'!R$30</f>
        <v>0.85277463193657976</v>
      </c>
      <c r="Q36" s="17">
        <f>'最低賃金の格差（÷最小）'!T33/'最低賃金の格差（÷最小）'!T$30</f>
        <v>0.85478547854785469</v>
      </c>
      <c r="R36" s="17">
        <f>'最低賃金の格差（÷最小）'!U33/'最低賃金の格差（÷最小）'!U$30</f>
        <v>0.85790598290598286</v>
      </c>
      <c r="S36" s="17">
        <f>'最低賃金の格差（÷最小）'!V33/'最低賃金の格差（÷最小）'!V$30</f>
        <v>0.86278586278586278</v>
      </c>
      <c r="U36" s="52"/>
      <c r="V36" s="52"/>
      <c r="W36" s="17">
        <f>U$31/最低賃金の推移!S33</f>
        <v>1.2540473225404731</v>
      </c>
      <c r="X36" s="17">
        <f>V$31/最低賃金の推移!T33</f>
        <v>1.1698795180722892</v>
      </c>
    </row>
    <row r="37" spans="1:24">
      <c r="A37" s="16"/>
      <c r="B37" s="17"/>
      <c r="C37" s="17"/>
      <c r="D37" s="17"/>
      <c r="E37" s="17"/>
      <c r="F37" s="17"/>
      <c r="G37" s="17"/>
      <c r="H37" s="17"/>
      <c r="I37" s="17"/>
      <c r="J37" s="17"/>
      <c r="K37" s="17"/>
      <c r="L37" s="17"/>
      <c r="M37" s="17"/>
      <c r="N37" s="17"/>
      <c r="O37" s="17"/>
      <c r="P37" s="17"/>
      <c r="Q37" s="17"/>
      <c r="R37" s="17"/>
      <c r="S37" s="17"/>
      <c r="U37" s="7"/>
      <c r="V37" s="7"/>
      <c r="W37" s="17"/>
      <c r="X37" s="17"/>
    </row>
    <row r="38" spans="1:24">
      <c r="A38" s="16" t="s">
        <v>44</v>
      </c>
      <c r="B38" s="17">
        <f>'最低賃金の格差（÷最小）'!B34/'最低賃金の格差（÷最小）'!B$37</f>
        <v>0.94720496894409945</v>
      </c>
      <c r="C38" s="17">
        <f>'最低賃金の格差（÷最小）'!C34/'最低賃金の格差（÷最小）'!C$37</f>
        <v>0.94720496894409933</v>
      </c>
      <c r="D38" s="17">
        <f>'最低賃金の格差（÷最小）'!D34/'最低賃金の格差（÷最小）'!D$37</f>
        <v>0.94728682170542622</v>
      </c>
      <c r="E38" s="17">
        <f>'最低賃金の格差（÷最小）'!E34/'最低賃金の格差（÷最小）'!E$37</f>
        <v>0.94298921417565484</v>
      </c>
      <c r="F38" s="17">
        <f>'最低賃金の格差（÷最小）'!F34/'最低賃金の格差（÷最小）'!F$37</f>
        <v>0.93883792048929682</v>
      </c>
      <c r="G38" s="17">
        <f>'最低賃金の格差（÷最小）'!H34/'最低賃金の格差（÷最小）'!H$37</f>
        <v>0.9282511210762332</v>
      </c>
      <c r="H38" s="17">
        <f>'最低賃金の格差（÷最小）'!I34/'最低賃金の格差（÷最小）'!I$37</f>
        <v>0.92093704245973662</v>
      </c>
      <c r="I38" s="17">
        <f>'最低賃金の格差（÷最小）'!J34/'最低賃金の格差（÷最小）'!J$37</f>
        <v>0.91040462427745672</v>
      </c>
      <c r="J38" s="17">
        <f>'最低賃金の格差（÷最小）'!K34/'最低賃金の格差（÷最小）'!K$37</f>
        <v>0.91193181818181823</v>
      </c>
      <c r="K38" s="17">
        <f>'最低賃金の格差（÷最小）'!L34/'最低賃金の格差（÷最小）'!L$37</f>
        <v>0.90985915492957747</v>
      </c>
      <c r="L38" s="17">
        <f>'最低賃金の格差（÷最小）'!N34/'最低賃金の格差（÷最小）'!N$37</f>
        <v>0.90820584144645333</v>
      </c>
      <c r="M38" s="17">
        <f>'最低賃金の格差（÷最小）'!O34/'最低賃金の格差（÷最小）'!O$37</f>
        <v>0.90586630286493863</v>
      </c>
      <c r="N38" s="17">
        <f>'最低賃金の格差（÷最小）'!P34/'最低賃金の格差（÷最小）'!P$37</f>
        <v>0.90266666666666673</v>
      </c>
      <c r="O38" s="17">
        <f>'最低賃金の格差（÷最小）'!Q34/'最低賃金の格差（÷最小）'!Q$37</f>
        <v>0.90117035110533172</v>
      </c>
      <c r="P38" s="17">
        <f>'最低賃金の格差（÷最小）'!R34/'最低賃金の格差（÷最小）'!R$37</f>
        <v>0.90163934426229508</v>
      </c>
      <c r="Q38" s="17">
        <f>'最低賃金の格差（÷最小）'!T34/'最低賃金の格差（÷最小）'!T$37</f>
        <v>0.90220048899755489</v>
      </c>
      <c r="R38" s="17">
        <f>'最低賃金の格差（÷最小）'!U34/'最低賃金の格差（÷最小）'!U$37</f>
        <v>0.90284360189573465</v>
      </c>
      <c r="S38" s="17">
        <f>'最低賃金の格差（÷最小）'!V34/'最低賃金の格差（÷最小）'!V$37</f>
        <v>0.90700344431687707</v>
      </c>
      <c r="U38" s="52">
        <v>918</v>
      </c>
      <c r="V38" s="52">
        <v>913</v>
      </c>
      <c r="W38" s="17">
        <f>U$38/最低賃金の推移!S34</f>
        <v>1.204724409448819</v>
      </c>
      <c r="X38" s="17">
        <f>V$38/最低賃金の推移!T34</f>
        <v>1.1556962025316455</v>
      </c>
    </row>
    <row r="39" spans="1:24">
      <c r="A39" s="16" t="s">
        <v>45</v>
      </c>
      <c r="B39" s="17">
        <f>'最低賃金の格差（÷最小）'!B35/'最低賃金の格差（÷最小）'!B$37</f>
        <v>0.94565217391304357</v>
      </c>
      <c r="C39" s="17">
        <f>'最低賃金の格差（÷最小）'!C35/'最低賃金の格差（÷最小）'!C$37</f>
        <v>0.94565217391304346</v>
      </c>
      <c r="D39" s="17">
        <f>'最低賃金の格差（÷最小）'!D35/'最低賃金の格差（÷最小）'!D$37</f>
        <v>0.94573643410852715</v>
      </c>
      <c r="E39" s="17">
        <f>'最低賃金の格差（÷最小）'!E35/'最低賃金の格差（÷最小）'!E$37</f>
        <v>0.94298921417565484</v>
      </c>
      <c r="F39" s="17">
        <f>'最低賃金の格差（÷最小）'!F35/'最低賃金の格差（÷最小）'!F$37</f>
        <v>0.93883792048929682</v>
      </c>
      <c r="G39" s="17">
        <f>'最低賃金の格差（÷最小）'!H35/'最低賃金の格差（÷最小）'!H$37</f>
        <v>0.9282511210762332</v>
      </c>
      <c r="H39" s="17">
        <f>'最低賃金の格差（÷最小）'!I35/'最低賃金の格差（÷最小）'!I$37</f>
        <v>0.92093704245973662</v>
      </c>
      <c r="I39" s="17">
        <f>'最低賃金の格差（÷最小）'!J35/'最低賃金の格差（÷最小）'!J$37</f>
        <v>0.91040462427745672</v>
      </c>
      <c r="J39" s="17">
        <f>'最低賃金の格差（÷最小）'!K35/'最低賃金の格差（÷最小）'!K$37</f>
        <v>0.91193181818181823</v>
      </c>
      <c r="K39" s="17">
        <f>'最低賃金の格差（÷最小）'!L35/'最低賃金の格差（÷最小）'!L$37</f>
        <v>0.90985915492957747</v>
      </c>
      <c r="L39" s="17">
        <f>'最低賃金の格差（÷最小）'!N35/'最低賃金の格差（÷最小）'!N$37</f>
        <v>0.90681502086230881</v>
      </c>
      <c r="M39" s="17">
        <f>'最低賃金の格差（÷最小）'!O35/'最低賃金の格差（÷最小）'!O$37</f>
        <v>0.90586630286493863</v>
      </c>
      <c r="N39" s="17">
        <f>'最低賃金の格差（÷最小）'!P35/'最低賃金の格差（÷最小）'!P$37</f>
        <v>0.90533333333333332</v>
      </c>
      <c r="O39" s="17">
        <f>'最低賃金の格差（÷最小）'!Q35/'最低賃金の格差（÷最小）'!Q$37</f>
        <v>0.90507152145643699</v>
      </c>
      <c r="P39" s="17">
        <f>'最低賃金の格差（÷最小）'!R35/'最低賃金の格差（÷最小）'!R$37</f>
        <v>0.90542244640605285</v>
      </c>
      <c r="Q39" s="17">
        <f>'最低賃金の格差（÷最小）'!T35/'最低賃金の格差（÷最小）'!T$37</f>
        <v>0.9046454767726162</v>
      </c>
      <c r="R39" s="17">
        <f>'最低賃金の格差（÷最小）'!U35/'最低賃金の格差（÷最小）'!U$37</f>
        <v>0.90521327014218034</v>
      </c>
      <c r="S39" s="17">
        <f>'最低賃金の格差（÷最小）'!V35/'最低賃金の格差（÷最小）'!V$37</f>
        <v>0.90700344431687707</v>
      </c>
      <c r="U39" s="52"/>
      <c r="V39" s="52"/>
      <c r="W39" s="17">
        <f>U$38/最低賃金の推移!S35</f>
        <v>1.2015706806282722</v>
      </c>
      <c r="X39" s="17">
        <f>V$38/最低賃金の推移!T35</f>
        <v>1.1556962025316455</v>
      </c>
    </row>
    <row r="40" spans="1:24">
      <c r="A40" s="16" t="s">
        <v>46</v>
      </c>
      <c r="B40" s="17">
        <f>'最低賃金の格差（÷最小）'!B36/'最低賃金の格差（÷最小）'!B$37</f>
        <v>0.99378881987577639</v>
      </c>
      <c r="C40" s="17">
        <f>'最低賃金の格差（÷最小）'!C36/'最低賃金の格差（÷最小）'!C$37</f>
        <v>0.99378881987577639</v>
      </c>
      <c r="D40" s="17">
        <f>'最低賃金の格差（÷最小）'!D36/'最低賃金の格差（÷最小）'!D$37</f>
        <v>0.99379844961240305</v>
      </c>
      <c r="E40" s="17">
        <f>'最低賃金の格差（÷最小）'!E36/'最低賃金の格差（÷最小）'!E$37</f>
        <v>0.99229583975346702</v>
      </c>
      <c r="F40" s="17">
        <f>'最低賃金の格差（÷最小）'!F36/'最低賃金の格差（÷最小）'!F$37</f>
        <v>0.99082568807339444</v>
      </c>
      <c r="G40" s="17">
        <f>'最低賃金の格差（÷最小）'!H36/'最低賃金の格差（÷最小）'!H$37</f>
        <v>0.98355754857997002</v>
      </c>
      <c r="H40" s="17">
        <f>'最低賃金の格差（÷最小）'!I36/'最低賃金の格差（÷最小）'!I$37</f>
        <v>0.97950219619326506</v>
      </c>
      <c r="I40" s="17">
        <f>'最低賃金の格差（÷最小）'!J36/'最低賃金の格差（÷最小）'!J$37</f>
        <v>0.96820809248554907</v>
      </c>
      <c r="J40" s="17">
        <f>'最低賃金の格差（÷最小）'!K36/'最低賃金の格差（÷最小）'!K$37</f>
        <v>0.97017045454545459</v>
      </c>
      <c r="K40" s="17">
        <f>'最低賃金の格差（÷最小）'!L36/'最低賃金の格差（÷最小）'!L$37</f>
        <v>0.96478873239436636</v>
      </c>
      <c r="L40" s="17">
        <f>'最低賃金の格差（÷最小）'!N36/'最低賃金の格差（÷最小）'!N$37</f>
        <v>0.96105702364394996</v>
      </c>
      <c r="M40" s="17">
        <f>'最低賃金の格差（÷最小）'!O36/'最低賃金の格差（÷最小）'!O$37</f>
        <v>0.95907230559345169</v>
      </c>
      <c r="N40" s="17">
        <f>'最低賃金の格差（÷最小）'!P36/'最低賃金の格差（÷最小）'!P$37</f>
        <v>0.95866666666666656</v>
      </c>
      <c r="O40" s="17">
        <f>'最低賃金の格差（÷最小）'!Q36/'最低賃金の格差（÷最小）'!Q$37</f>
        <v>0.95578673602080644</v>
      </c>
      <c r="P40" s="17">
        <f>'最低賃金の格差（÷最小）'!R36/'最低賃金の格差（÷最小）'!R$37</f>
        <v>0.95460277427490536</v>
      </c>
      <c r="Q40" s="17">
        <f>'最低賃金の格差（÷最小）'!T36/'最低賃金の格差（÷最小）'!T$37</f>
        <v>0.95476772616136929</v>
      </c>
      <c r="R40" s="17">
        <f>'最低賃金の格差（÷最小）'!U36/'最低賃金の格差（÷最小）'!U$37</f>
        <v>0.95616113744075837</v>
      </c>
      <c r="S40" s="17">
        <f>'最低賃金の格差（÷最小）'!V36/'最低賃金の格差（÷最小）'!V$37</f>
        <v>0.95637198622273245</v>
      </c>
      <c r="U40" s="52"/>
      <c r="V40" s="52"/>
      <c r="W40" s="17">
        <f>U$38/最低賃金の推移!S36</f>
        <v>1.1375464684014871</v>
      </c>
      <c r="X40" s="17">
        <f>V$38/最低賃金の推移!T36</f>
        <v>1.0960384153661464</v>
      </c>
    </row>
    <row r="41" spans="1:24">
      <c r="A41" s="16" t="s">
        <v>47</v>
      </c>
      <c r="B41" s="17">
        <f>'最低賃金の格差（÷最小）'!B37/'最低賃金の格差（÷最小）'!B$37</f>
        <v>1</v>
      </c>
      <c r="C41" s="17">
        <f>'最低賃金の格差（÷最小）'!C37/'最低賃金の格差（÷最小）'!C$37</f>
        <v>1</v>
      </c>
      <c r="D41" s="17">
        <f>'最低賃金の格差（÷最小）'!D37/'最低賃金の格差（÷最小）'!D$37</f>
        <v>1</v>
      </c>
      <c r="E41" s="17">
        <f>'最低賃金の格差（÷最小）'!E37/'最低賃金の格差（÷最小）'!E$37</f>
        <v>1</v>
      </c>
      <c r="F41" s="17">
        <f>'最低賃金の格差（÷最小）'!F37/'最低賃金の格差（÷最小）'!F$37</f>
        <v>1</v>
      </c>
      <c r="G41" s="17">
        <f>'最低賃金の格差（÷最小）'!H37/'最低賃金の格差（÷最小）'!H$37</f>
        <v>1</v>
      </c>
      <c r="H41" s="17">
        <f>'最低賃金の格差（÷最小）'!I37/'最低賃金の格差（÷最小）'!I$37</f>
        <v>1</v>
      </c>
      <c r="I41" s="17">
        <f>'最低賃金の格差（÷最小）'!J37/'最低賃金の格差（÷最小）'!J$37</f>
        <v>1</v>
      </c>
      <c r="J41" s="17">
        <f>'最低賃金の格差（÷最小）'!K37/'最低賃金の格差（÷最小）'!K$37</f>
        <v>1</v>
      </c>
      <c r="K41" s="17">
        <f>'最低賃金の格差（÷最小）'!L37/'最低賃金の格差（÷最小）'!L$37</f>
        <v>1</v>
      </c>
      <c r="L41" s="17">
        <f>'最低賃金の格差（÷最小）'!N37/'最低賃金の格差（÷最小）'!N$37</f>
        <v>1</v>
      </c>
      <c r="M41" s="17">
        <f>'最低賃金の格差（÷最小）'!O37/'最低賃金の格差（÷最小）'!O$37</f>
        <v>1</v>
      </c>
      <c r="N41" s="17">
        <f>'最低賃金の格差（÷最小）'!P37/'最低賃金の格差（÷最小）'!P$37</f>
        <v>1</v>
      </c>
      <c r="O41" s="17">
        <f>'最低賃金の格差（÷最小）'!Q37/'最低賃金の格差（÷最小）'!Q$37</f>
        <v>1</v>
      </c>
      <c r="P41" s="17">
        <f>'最低賃金の格差（÷最小）'!R37/'最低賃金の格差（÷最小）'!R$37</f>
        <v>1</v>
      </c>
      <c r="Q41" s="17">
        <f>'最低賃金の格差（÷最小）'!T37/'最低賃金の格差（÷最小）'!T$37</f>
        <v>1</v>
      </c>
      <c r="R41" s="17">
        <f>'最低賃金の格差（÷最小）'!U37/'最低賃金の格差（÷最小）'!U$37</f>
        <v>1</v>
      </c>
      <c r="S41" s="17">
        <f>'最低賃金の格差（÷最小）'!V37/'最低賃金の格差（÷最小）'!V$37</f>
        <v>1</v>
      </c>
      <c r="U41" s="52"/>
      <c r="V41" s="52"/>
      <c r="W41" s="17">
        <f>U$38/最低賃金の推移!S37</f>
        <v>1.0876777251184835</v>
      </c>
      <c r="X41" s="17">
        <f>V$38/最低賃金の推移!T37</f>
        <v>1.0482204362801377</v>
      </c>
    </row>
    <row r="42" spans="1:24">
      <c r="A42" s="16" t="s">
        <v>48</v>
      </c>
      <c r="B42" s="17">
        <f>'最低賃金の格差（÷最小）'!B38/'最低賃金の格差（÷最小）'!B$37</f>
        <v>0.98913043478260876</v>
      </c>
      <c r="C42" s="17">
        <f>'最低賃金の格差（÷最小）'!C38/'最低賃金の格差（÷最小）'!C$37</f>
        <v>0.98913043478260865</v>
      </c>
      <c r="D42" s="17">
        <f>'最低賃金の格差（÷最小）'!D38/'最低賃金の格差（÷最小）'!D$37</f>
        <v>0.98914728682170538</v>
      </c>
      <c r="E42" s="17">
        <f>'最低賃金の格差（÷最小）'!E38/'最低賃金の格差（÷最小）'!E$37</f>
        <v>0.9892141756548537</v>
      </c>
      <c r="F42" s="17">
        <f>'最低賃金の格差（÷最小）'!F38/'最低賃金の格差（÷最小）'!F$37</f>
        <v>0.98776758409785925</v>
      </c>
      <c r="G42" s="17">
        <f>'最低賃金の格差（÷最小）'!H38/'最低賃金の格差（÷最小）'!H$37</f>
        <v>0.98206278026905836</v>
      </c>
      <c r="H42" s="17">
        <f>'最低賃金の格差（÷最小）'!I38/'最低賃金の格差（÷最小）'!I$37</f>
        <v>0.97803806734992693</v>
      </c>
      <c r="I42" s="17">
        <f>'最低賃金の格差（÷最小）'!J38/'最低賃金の格差（÷最小）'!J$37</f>
        <v>0.96676300578034668</v>
      </c>
      <c r="J42" s="17">
        <f>'最低賃金の格差（÷最小）'!K38/'最低賃金の格差（÷最小）'!K$37</f>
        <v>0.96732954545454541</v>
      </c>
      <c r="K42" s="17">
        <f>'最低賃金の格差（÷最小）'!L38/'最低賃金の格差（÷最小）'!L$37</f>
        <v>0.963380281690141</v>
      </c>
      <c r="L42" s="17">
        <f>'最低賃金の格差（÷最小）'!N38/'最低賃金の格差（÷最小）'!N$37</f>
        <v>0.95966620305980521</v>
      </c>
      <c r="M42" s="17">
        <f>'最低賃金の格差（÷最小）'!O38/'最低賃金の格差（÷最小）'!O$37</f>
        <v>0.95634379263301506</v>
      </c>
      <c r="N42" s="17">
        <f>'最低賃金の格差（÷最小）'!P38/'最低賃金の格差（÷最小）'!P$37</f>
        <v>0.95333333333333325</v>
      </c>
      <c r="O42" s="17">
        <f>'最低賃金の格差（÷最小）'!Q38/'最低賃金の格差（÷最小）'!Q$37</f>
        <v>0.95058517555266597</v>
      </c>
      <c r="P42" s="17">
        <f>'最低賃金の格差（÷最小）'!R38/'最低賃金の格差（÷最小）'!R$37</f>
        <v>0.94955863808322805</v>
      </c>
      <c r="Q42" s="17">
        <f>'最低賃金の格差（÷最小）'!T38/'最低賃金の格差（÷最小）'!T$37</f>
        <v>0.94987775061124691</v>
      </c>
      <c r="R42" s="17">
        <f>'最低賃金の格差（÷最小）'!U38/'最低賃金の格差（÷最小）'!U$37</f>
        <v>0.95023696682464465</v>
      </c>
      <c r="S42" s="17">
        <f>'最低賃金の格差（÷最小）'!V38/'最低賃金の格差（÷最小）'!V$37</f>
        <v>0.95177956371986216</v>
      </c>
      <c r="U42" s="52"/>
      <c r="V42" s="52"/>
      <c r="W42" s="17">
        <f>U$38/最低賃金の推移!S38</f>
        <v>1.144638403990025</v>
      </c>
      <c r="X42" s="17">
        <f>V$38/最低賃金の推移!T38</f>
        <v>1.1013268998793728</v>
      </c>
    </row>
    <row r="43" spans="1:24">
      <c r="A43" s="16" t="s">
        <v>49</v>
      </c>
      <c r="B43" s="17">
        <f>'最低賃金の格差（÷最小）'!B39/'最低賃金の格差（÷最小）'!B$37</f>
        <v>0.94875776397515532</v>
      </c>
      <c r="C43" s="17">
        <f>'最低賃金の格差（÷最小）'!C39/'最低賃金の格差（÷最小）'!C$37</f>
        <v>0.94875776397515521</v>
      </c>
      <c r="D43" s="17">
        <f>'最低賃金の格差（÷最小）'!D39/'最低賃金の格差（÷最小）'!D$37</f>
        <v>0.94883720930232551</v>
      </c>
      <c r="E43" s="17">
        <f>'最低賃金の格差（÷最小）'!E39/'最低賃金の格差（÷最小）'!E$37</f>
        <v>0.94761171032357494</v>
      </c>
      <c r="F43" s="17">
        <f>'最低賃金の格差（÷最小）'!F39/'最低賃金の格差（÷最小）'!F$37</f>
        <v>0.94342507645259943</v>
      </c>
      <c r="G43" s="17">
        <f>'最低賃金の格差（÷最小）'!H39/'最低賃金の格差（÷最小）'!H$37</f>
        <v>0.93423019431988041</v>
      </c>
      <c r="H43" s="17">
        <f>'最低賃金の格差（÷最小）'!I39/'最低賃金の格差（÷最小）'!I$37</f>
        <v>0.92532942898975123</v>
      </c>
      <c r="I43" s="17">
        <f>'最低賃金の格差（÷最小）'!J39/'最低賃金の格差（÷最小）'!J$37</f>
        <v>0.91473988439306353</v>
      </c>
      <c r="J43" s="17">
        <f>'最低賃金の格差（÷最小）'!K39/'最低賃金の格差（÷最小）'!K$37</f>
        <v>0.91619318181818199</v>
      </c>
      <c r="K43" s="17">
        <f>'最低賃金の格差（÷最小）'!L39/'最低賃金の格差（÷最小）'!L$37</f>
        <v>0.91126760563380294</v>
      </c>
      <c r="L43" s="17">
        <f>'最低賃金の格差（÷最小）'!N39/'最低賃金の格差（÷最小）'!N$37</f>
        <v>0.90959666203059808</v>
      </c>
      <c r="M43" s="17">
        <f>'最低賃金の格差（÷最小）'!O39/'最低賃金の格差（÷最小）'!O$37</f>
        <v>0.90859481582537505</v>
      </c>
      <c r="N43" s="17">
        <f>'最低賃金の格差（÷最小）'!P39/'最低賃金の格差（÷最小）'!P$37</f>
        <v>0.90533333333333332</v>
      </c>
      <c r="O43" s="17">
        <f>'最低賃金の格差（÷最小）'!Q39/'最低賃金の格差（÷最小）'!Q$37</f>
        <v>0.9037711313394019</v>
      </c>
      <c r="P43" s="17">
        <f>'最低賃金の格差（÷最小）'!R39/'最低賃金の格差（÷最小）'!R$37</f>
        <v>0.9029003783102143</v>
      </c>
      <c r="Q43" s="17">
        <f>'最低賃金の格差（÷最小）'!T39/'最低賃金の格差（÷最小）'!T$37</f>
        <v>0.9046454767726162</v>
      </c>
      <c r="R43" s="17">
        <f>'最低賃金の格差（÷最小）'!U39/'最低賃金の格差（÷最小）'!U$37</f>
        <v>0.90758293838862547</v>
      </c>
      <c r="S43" s="17">
        <f>'最低賃金の格差（÷最小）'!V39/'最低賃金の格差（÷最小）'!V$37</f>
        <v>0.91044776119402981</v>
      </c>
      <c r="U43" s="52"/>
      <c r="V43" s="52"/>
      <c r="W43" s="17">
        <f>U$38/最低賃金の推移!S39</f>
        <v>1.1984334203655354</v>
      </c>
      <c r="X43" s="17">
        <f>V$38/最低賃金の推移!T39</f>
        <v>1.1513240857503153</v>
      </c>
    </row>
    <row r="44" spans="1:24">
      <c r="A44" s="16" t="s">
        <v>50</v>
      </c>
      <c r="B44" s="17">
        <f>'最低賃金の格差（÷最小）'!B40/'最低賃金の格差（÷最小）'!B$37</f>
        <v>0.95962732919254667</v>
      </c>
      <c r="C44" s="17">
        <f>'最低賃金の格差（÷最小）'!C40/'最低賃金の格差（÷最小）'!C$37</f>
        <v>0.95962732919254656</v>
      </c>
      <c r="D44" s="17">
        <f>'最低賃金の格差（÷最小）'!D40/'最低賃金の格差（÷最小）'!D$37</f>
        <v>0.96124031007751931</v>
      </c>
      <c r="E44" s="17">
        <f>'最低賃金の格差（÷最小）'!E40/'最低賃金の格差（÷最小）'!E$37</f>
        <v>0.96302003081664123</v>
      </c>
      <c r="F44" s="17">
        <f>'最低賃金の格差（÷最小）'!F40/'最低賃金の格差（÷最小）'!F$37</f>
        <v>0.96177370030581044</v>
      </c>
      <c r="G44" s="17">
        <f>'最低賃金の格差（÷最小）'!H40/'最低賃金の格差（÷最小）'!H$37</f>
        <v>0.9566517189835575</v>
      </c>
      <c r="H44" s="17">
        <f>'最低賃金の格差（÷最小）'!I40/'最低賃金の格差（÷最小）'!I$37</f>
        <v>0.95314787701317727</v>
      </c>
      <c r="I44" s="17">
        <f>'最低賃金の格差（÷最小）'!J40/'最低賃金の格差（÷最小）'!J$37</f>
        <v>0.94219653179190743</v>
      </c>
      <c r="J44" s="17">
        <f>'最低賃金の格差（÷最小）'!K40/'最低賃金の格差（÷最小）'!K$37</f>
        <v>0.94318181818181812</v>
      </c>
      <c r="K44" s="17">
        <f>'最低賃金の格差（÷最小）'!L40/'最低賃金の格差（÷最小）'!L$37</f>
        <v>0.93943661971831005</v>
      </c>
      <c r="L44" s="17">
        <f>'最低賃金の格差（÷最小）'!N40/'最低賃金の格差（÷最小）'!N$37</f>
        <v>0.93741307371349103</v>
      </c>
      <c r="M44" s="17">
        <f>'最低賃金の格差（÷最小）'!O40/'最低賃金の格差（÷最小）'!O$37</f>
        <v>0.93587994542974084</v>
      </c>
      <c r="N44" s="17">
        <f>'最低賃金の格差（÷最小）'!P40/'最低賃金の格差（÷最小）'!P$37</f>
        <v>0.93599999999999994</v>
      </c>
      <c r="O44" s="17">
        <f>'最低賃金の格差（÷最小）'!Q40/'最低賃金の格差（÷最小）'!Q$37</f>
        <v>0.93498049414824458</v>
      </c>
      <c r="P44" s="17">
        <f>'最低賃金の格差（÷最小）'!R40/'最低賃金の格差（÷最小）'!R$37</f>
        <v>0.93568726355611587</v>
      </c>
      <c r="Q44" s="17">
        <f>'最低賃金の格差（÷最小）'!T40/'最低賃金の格差（÷最小）'!T$37</f>
        <v>0.9364303178484108</v>
      </c>
      <c r="R44" s="17">
        <f>'最低賃金の格差（÷最小）'!U40/'最低賃金の格差（÷最小）'!U$37</f>
        <v>0.93838862559241709</v>
      </c>
      <c r="S44" s="17">
        <f>'最低賃金の格差（÷最小）'!V40/'最低賃金の格差（÷最小）'!V$37</f>
        <v>0.93915040183696885</v>
      </c>
      <c r="U44" s="52"/>
      <c r="V44" s="52"/>
      <c r="W44" s="17">
        <f>U$38/最低賃金の推移!S40</f>
        <v>1.1590909090909092</v>
      </c>
      <c r="X44" s="17">
        <f>V$38/最低賃金の推移!T40</f>
        <v>1.1161369193154034</v>
      </c>
    </row>
    <row r="45" spans="1:24">
      <c r="A45" s="16" t="s">
        <v>51</v>
      </c>
      <c r="B45" s="17">
        <f>'最低賃金の格差（÷最小）'!B41/'最低賃金の格差（÷最小）'!B$37</f>
        <v>0.94875776397515532</v>
      </c>
      <c r="C45" s="17">
        <f>'最低賃金の格差（÷最小）'!C41/'最低賃金の格差（÷最小）'!C$37</f>
        <v>0.94875776397515521</v>
      </c>
      <c r="D45" s="17">
        <f>'最低賃金の格差（÷最小）'!D41/'最低賃金の格差（÷最小）'!D$37</f>
        <v>0.94883720930232551</v>
      </c>
      <c r="E45" s="17">
        <f>'最低賃金の格差（÷最小）'!E41/'最低賃金の格差（÷最小）'!E$37</f>
        <v>0.94607087827426828</v>
      </c>
      <c r="F45" s="17">
        <f>'最低賃金の格差（÷最小）'!F41/'最低賃金の格差（÷最小）'!F$37</f>
        <v>0.94189602446483189</v>
      </c>
      <c r="G45" s="17">
        <f>'最低賃金の格差（÷最小）'!H41/'最低賃金の格差（÷最小）'!H$37</f>
        <v>0.93124065769805686</v>
      </c>
      <c r="H45" s="17">
        <f>'最低賃金の格差（÷最小）'!I41/'最低賃金の格差（÷最小）'!I$37</f>
        <v>0.92386530014641299</v>
      </c>
      <c r="I45" s="17">
        <f>'最低賃金の格差（÷最小）'!J41/'最低賃金の格差（÷最小）'!J$37</f>
        <v>0.91329479768786126</v>
      </c>
      <c r="J45" s="17">
        <f>'最低賃金の格差（÷最小）'!K41/'最低賃金の格差（÷最小）'!K$37</f>
        <v>0.91477272727272729</v>
      </c>
      <c r="K45" s="17">
        <f>'最低賃金の格差（÷最小）'!L41/'最低賃金の格差（÷最小）'!L$37</f>
        <v>0.91126760563380294</v>
      </c>
      <c r="L45" s="17">
        <f>'最低賃金の格差（÷最小）'!N41/'最低賃金の格差（÷最小）'!N$37</f>
        <v>0.90959666203059808</v>
      </c>
      <c r="M45" s="17">
        <f>'最低賃金の格差（÷最小）'!O41/'最低賃金の格差（÷最小）'!O$37</f>
        <v>0.90859481582537505</v>
      </c>
      <c r="N45" s="17">
        <f>'最低賃金の格差（÷最小）'!P41/'最低賃金の格差（÷最小）'!P$37</f>
        <v>0.90666666666666651</v>
      </c>
      <c r="O45" s="17">
        <f>'最低賃金の格差（÷最小）'!Q41/'最低賃金の格差（÷最小）'!Q$37</f>
        <v>0.90507152145643699</v>
      </c>
      <c r="P45" s="17">
        <f>'最低賃金の格差（÷最小）'!R41/'最低賃金の格差（÷最小）'!R$37</f>
        <v>0.90416141235813341</v>
      </c>
      <c r="Q45" s="17">
        <f>'最低賃金の格差（÷最小）'!T41/'最低賃金の格差（÷最小）'!T$37</f>
        <v>0.90220048899755489</v>
      </c>
      <c r="R45" s="17">
        <f>'最低賃金の格差（÷最小）'!U41/'最低賃金の格差（÷最小）'!U$37</f>
        <v>0.90521327014218034</v>
      </c>
      <c r="S45" s="17">
        <f>'最低賃金の格差（÷最小）'!V41/'最低賃金の格差（÷最小）'!V$37</f>
        <v>0.90700344431687707</v>
      </c>
      <c r="U45" s="52"/>
      <c r="V45" s="52"/>
      <c r="W45" s="17">
        <f>U$38/最低賃金の推移!S41</f>
        <v>1.2015706806282722</v>
      </c>
      <c r="X45" s="17">
        <f>V$38/最低賃金の推移!T41</f>
        <v>1.1556962025316455</v>
      </c>
    </row>
    <row r="46" spans="1:24">
      <c r="A46" s="16" t="s">
        <v>52</v>
      </c>
      <c r="B46" s="17">
        <f>'最低賃金の格差（÷最小）'!B42/'最低賃金の格差（÷最小）'!B$37</f>
        <v>0.94875776397515532</v>
      </c>
      <c r="C46" s="17">
        <f>'最低賃金の格差（÷最小）'!C42/'最低賃金の格差（÷最小）'!C$37</f>
        <v>0.94875776397515521</v>
      </c>
      <c r="D46" s="17">
        <f>'最低賃金の格差（÷最小）'!D42/'最低賃金の格差（÷最小）'!D$37</f>
        <v>0.94728682170542622</v>
      </c>
      <c r="E46" s="17">
        <f>'最低賃金の格差（÷最小）'!E42/'最低賃金の格差（÷最小）'!E$37</f>
        <v>0.94453004622496162</v>
      </c>
      <c r="F46" s="17">
        <f>'最低賃金の格差（÷最小）'!F42/'最低賃金の格差（÷最小）'!F$37</f>
        <v>0.94036697247706436</v>
      </c>
      <c r="G46" s="17">
        <f>'最低賃金の格差（÷最小）'!H42/'最低賃金の格差（÷最小）'!H$37</f>
        <v>0.9297458893871452</v>
      </c>
      <c r="H46" s="17">
        <f>'最低賃金の格差（÷最小）'!I42/'最低賃金の格差（÷最小）'!I$37</f>
        <v>0.92240117130307475</v>
      </c>
      <c r="I46" s="17">
        <f>'最低賃金の格差（÷最小）'!J42/'最低賃金の格差（÷最小）'!J$37</f>
        <v>0.91184971098265888</v>
      </c>
      <c r="J46" s="17">
        <f>'最低賃金の格差（÷最小）'!K42/'最低賃金の格差（÷最小）'!K$37</f>
        <v>0.91193181818181823</v>
      </c>
      <c r="K46" s="17">
        <f>'最低賃金の格差（÷最小）'!L42/'最低賃金の格差（÷最小）'!L$37</f>
        <v>0.90845070422535212</v>
      </c>
      <c r="L46" s="17">
        <f>'最低賃金の格差（÷最小）'!N42/'最低賃金の格差（÷最小）'!N$37</f>
        <v>0.90681502086230881</v>
      </c>
      <c r="M46" s="17">
        <f>'最低賃金の格差（÷最小）'!O42/'最低賃金の格差（÷最小）'!O$37</f>
        <v>0.90586630286493863</v>
      </c>
      <c r="N46" s="17">
        <f>'最低賃金の格差（÷最小）'!P42/'最低賃金の格差（÷最小）'!P$37</f>
        <v>0.90266666666666673</v>
      </c>
      <c r="O46" s="17">
        <f>'最低賃金の格差（÷最小）'!Q42/'最低賃金の格差（÷最小）'!Q$37</f>
        <v>0.90117035110533172</v>
      </c>
      <c r="P46" s="17">
        <f>'最低賃金の格差（÷最小）'!R42/'最低賃金の格差（÷最小）'!R$37</f>
        <v>0.90163934426229508</v>
      </c>
      <c r="Q46" s="17">
        <f>'最低賃金の格差（÷最小）'!T42/'最低賃金の格差（÷最小）'!T$37</f>
        <v>0.90097799511002441</v>
      </c>
      <c r="R46" s="17">
        <f>'最低賃金の格差（÷最小）'!U42/'最低賃金の格差（÷最小）'!U$37</f>
        <v>0.90284360189573465</v>
      </c>
      <c r="S46" s="17">
        <f>'最低賃金の格差（÷最小）'!V42/'最低賃金の格差（÷最小）'!V$37</f>
        <v>0.90700344431687707</v>
      </c>
      <c r="U46" s="52"/>
      <c r="V46" s="52"/>
      <c r="W46" s="17">
        <f>U$38/最低賃金の推移!S42</f>
        <v>1.204724409448819</v>
      </c>
      <c r="X46" s="17">
        <f>V$38/最低賃金の推移!T42</f>
        <v>1.1556962025316455</v>
      </c>
    </row>
    <row r="47" spans="1:24">
      <c r="A47" s="16"/>
      <c r="B47" s="17"/>
      <c r="C47" s="17"/>
      <c r="D47" s="17"/>
      <c r="E47" s="17"/>
      <c r="F47" s="17"/>
      <c r="G47" s="17"/>
      <c r="H47" s="17"/>
      <c r="I47" s="17"/>
      <c r="J47" s="17"/>
      <c r="K47" s="17"/>
      <c r="L47" s="17"/>
      <c r="M47" s="17"/>
      <c r="N47" s="17"/>
      <c r="O47" s="17"/>
      <c r="P47" s="17"/>
      <c r="Q47" s="17"/>
      <c r="R47" s="17"/>
      <c r="S47" s="17"/>
      <c r="U47" s="7"/>
      <c r="V47" s="7"/>
      <c r="W47" s="17"/>
      <c r="X47" s="17"/>
    </row>
    <row r="48" spans="1:24">
      <c r="A48" s="16" t="s">
        <v>53</v>
      </c>
      <c r="B48" s="17">
        <f>'最低賃金の格差（÷最小）'!B43/'最低賃金の格差（÷最小）'!B$43</f>
        <v>1</v>
      </c>
      <c r="C48" s="17">
        <f>'最低賃金の格差（÷最小）'!C43/'最低賃金の格差（÷最小）'!C$43</f>
        <v>1</v>
      </c>
      <c r="D48" s="17">
        <f>'最低賃金の格差（÷最小）'!D43/'最低賃金の格差（÷最小）'!D$43</f>
        <v>1</v>
      </c>
      <c r="E48" s="17">
        <f>'最低賃金の格差（÷最小）'!E43/'最低賃金の格差（÷最小）'!E$43</f>
        <v>1</v>
      </c>
      <c r="F48" s="17">
        <f>'最低賃金の格差（÷最小）'!F43/'最低賃金の格差（÷最小）'!F$43</f>
        <v>1</v>
      </c>
      <c r="G48" s="17">
        <f>'最低賃金の格差（÷最小）'!H43/'最低賃金の格差（÷最小）'!H$43</f>
        <v>1</v>
      </c>
      <c r="H48" s="17">
        <f>'最低賃金の格差（÷最小）'!I43/'最低賃金の格差（÷最小）'!I$43</f>
        <v>1</v>
      </c>
      <c r="I48" s="17">
        <f>'最低賃金の格差（÷最小）'!J43/'最低賃金の格差（÷最小）'!J$43</f>
        <v>1</v>
      </c>
      <c r="J48" s="17">
        <f>'最低賃金の格差（÷最小）'!K43/'最低賃金の格差（÷最小）'!K$43</f>
        <v>1</v>
      </c>
      <c r="K48" s="17">
        <f>'最低賃金の格差（÷最小）'!L43/'最低賃金の格差（÷最小）'!L$43</f>
        <v>1</v>
      </c>
      <c r="L48" s="17">
        <f>'最低賃金の格差（÷最小）'!N43/'最低賃金の格差（÷最小）'!N$43</f>
        <v>1</v>
      </c>
      <c r="M48" s="17">
        <f>'最低賃金の格差（÷最小）'!O43/'最低賃金の格差（÷最小）'!O$43</f>
        <v>1</v>
      </c>
      <c r="N48" s="17">
        <f>'最低賃金の格差（÷最小）'!P43/'最低賃金の格差（÷最小）'!P$43</f>
        <v>1</v>
      </c>
      <c r="O48" s="17">
        <f>'最低賃金の格差（÷最小）'!Q43/'最低賃金の格差（÷最小）'!Q$43</f>
        <v>1</v>
      </c>
      <c r="P48" s="17">
        <f>'最低賃金の格差（÷最小）'!R43/'最低賃金の格差（÷最小）'!R$43</f>
        <v>1</v>
      </c>
      <c r="Q48" s="17">
        <f>'最低賃金の格差（÷最小）'!T43/'最低賃金の格差（÷最小）'!T$43</f>
        <v>1</v>
      </c>
      <c r="R48" s="17">
        <f>'最低賃金の格差（÷最小）'!U43/'最低賃金の格差（÷最小）'!U$43</f>
        <v>1</v>
      </c>
      <c r="S48" s="17">
        <f>'最低賃金の格差（÷最小）'!V43/'最低賃金の格差（÷最小）'!V$43</f>
        <v>1</v>
      </c>
      <c r="U48" s="52">
        <v>895</v>
      </c>
      <c r="V48" s="52">
        <v>874</v>
      </c>
      <c r="W48" s="17">
        <f>U$48/最低賃金の推移!S43</f>
        <v>1.0995085995085996</v>
      </c>
      <c r="X48" s="17">
        <f>V$48/最低賃金の推移!T43</f>
        <v>1.0392390011890607</v>
      </c>
    </row>
    <row r="49" spans="1:24">
      <c r="A49" s="16" t="s">
        <v>54</v>
      </c>
      <c r="B49" s="17">
        <f>'最低賃金の格差（÷最小）'!B44/'最低賃金の格差（÷最小）'!B$43</f>
        <v>0.94090202177293936</v>
      </c>
      <c r="C49" s="17">
        <f>'最低賃金の格差（÷最小）'!C44/'最低賃金の格差（÷最小）'!C$43</f>
        <v>0.93944099378881984</v>
      </c>
      <c r="D49" s="17">
        <f>'最低賃金の格差（÷最小）'!D44/'最低賃金の格差（÷最小）'!D$43</f>
        <v>0.93953488372093019</v>
      </c>
      <c r="E49" s="17">
        <f>'最低賃金の格差（÷最小）'!E44/'最低賃金の格差（÷最小）'!E$43</f>
        <v>0.93827160493827155</v>
      </c>
      <c r="F49" s="17">
        <f>'最低賃金の格差（÷最小）'!F44/'最低賃金の格差（÷最小）'!F$43</f>
        <v>0.93711656441717783</v>
      </c>
      <c r="G49" s="17">
        <f>'最低賃金の格差（÷最小）'!H44/'最低賃金の格差（÷最小）'!H$43</f>
        <v>0.93363499245852188</v>
      </c>
      <c r="H49" s="17">
        <f>'最低賃金の格差（÷最小）'!I44/'最低賃金の格差（÷最小）'!I$43</f>
        <v>0.9303703703703704</v>
      </c>
      <c r="I49" s="17">
        <f>'最低賃金の格差（÷最小）'!J44/'最低賃金の格差（÷最小）'!J$43</f>
        <v>0.92499999999999993</v>
      </c>
      <c r="J49" s="17">
        <f>'最低賃金の格差（÷最小）'!K44/'最低賃金の格差（÷最小）'!K$43</f>
        <v>0.92774566473988451</v>
      </c>
      <c r="K49" s="17">
        <f>'最低賃金の格差（÷最小）'!L44/'最低賃金の格差（÷最小）'!L$43</f>
        <v>0.92949640287769764</v>
      </c>
      <c r="L49" s="17">
        <f>'最低賃金の格差（÷最小）'!N44/'最低賃金の格差（÷最小）'!N$43</f>
        <v>0.93152639087018541</v>
      </c>
      <c r="M49" s="17">
        <f>'最低賃金の格差（÷最小）'!O44/'最低賃金の格差（÷最小）'!O$43</f>
        <v>0.93258426966292129</v>
      </c>
      <c r="N49" s="17">
        <f>'最低賃金の格差（÷最小）'!P44/'最低賃金の格差（÷最小）'!P$43</f>
        <v>0.93259972489683618</v>
      </c>
      <c r="O49" s="17">
        <f>'最低賃金の格差（÷最小）'!Q44/'最低賃金の格差（÷最小）'!Q$43</f>
        <v>0.93405114401076716</v>
      </c>
      <c r="P49" s="17">
        <f>'最低賃金の格差（÷最小）'!R44/'最低賃金の格差（÷最小）'!R$43</f>
        <v>0.934640522875817</v>
      </c>
      <c r="Q49" s="17">
        <f>'最低賃金の格差（÷最小）'!T44/'最低賃金の格差（÷最小）'!T$43</f>
        <v>0.93409378960709744</v>
      </c>
      <c r="R49" s="17">
        <f>'最低賃金の格差（÷最小）'!U44/'最低賃金の格差（÷最小）'!U$43</f>
        <v>0.93611793611793626</v>
      </c>
      <c r="S49" s="17">
        <f>'最低賃金の格差（÷最小）'!V44/'最低賃金の格差（÷最小）'!V$43</f>
        <v>0.93935790725326984</v>
      </c>
      <c r="U49" s="52"/>
      <c r="V49" s="52"/>
      <c r="W49" s="17">
        <f>U$48/最低賃金の推移!S44</f>
        <v>1.1745406824146982</v>
      </c>
      <c r="X49" s="17">
        <f>V$48/最低賃金の推移!T44</f>
        <v>1.1063291139240505</v>
      </c>
    </row>
    <row r="50" spans="1:24">
      <c r="A50" s="16" t="s">
        <v>55</v>
      </c>
      <c r="B50" s="17">
        <f>'最低賃金の格差（÷最小）'!B45/'最低賃金の格差（÷最小）'!B$43</f>
        <v>0.94090202177293936</v>
      </c>
      <c r="C50" s="17">
        <f>'最低賃金の格差（÷最小）'!C45/'最低賃金の格差（÷最小）'!C$43</f>
        <v>0.93944099378881984</v>
      </c>
      <c r="D50" s="17">
        <f>'最低賃金の格差（÷最小）'!D45/'最低賃金の格差（÷最小）'!D$43</f>
        <v>0.93953488372093019</v>
      </c>
      <c r="E50" s="17">
        <f>'最低賃金の格差（÷最小）'!E45/'最低賃金の格差（÷最小）'!E$43</f>
        <v>0.93827160493827155</v>
      </c>
      <c r="F50" s="17">
        <f>'最低賃金の格差（÷最小）'!F45/'最低賃金の格差（÷最小）'!F$43</f>
        <v>0.93711656441717783</v>
      </c>
      <c r="G50" s="17">
        <f>'最低賃金の格差（÷最小）'!H45/'最低賃金の格差（÷最小）'!H$43</f>
        <v>0.93363499245852188</v>
      </c>
      <c r="H50" s="17">
        <f>'最低賃金の格差（÷最小）'!I45/'最低賃金の格差（÷最小）'!I$43</f>
        <v>0.9303703703703704</v>
      </c>
      <c r="I50" s="17">
        <f>'最低賃金の格差（÷最小）'!J45/'最低賃金の格差（÷最小）'!J$43</f>
        <v>0.92499999999999993</v>
      </c>
      <c r="J50" s="17">
        <f>'最低賃金の格差（÷最小）'!K45/'最低賃金の格差（÷最小）'!K$43</f>
        <v>0.92774566473988451</v>
      </c>
      <c r="K50" s="17">
        <f>'最低賃金の格差（÷最小）'!L45/'最低賃金の格差（÷最小）'!L$43</f>
        <v>0.92949640287769764</v>
      </c>
      <c r="L50" s="17">
        <f>'最低賃金の格差（÷最小）'!N45/'最低賃金の格差（÷最小）'!N$43</f>
        <v>0.93152639087018541</v>
      </c>
      <c r="M50" s="17">
        <f>'最低賃金の格差（÷最小）'!O45/'最低賃金の格差（÷最小）'!O$43</f>
        <v>0.93258426966292129</v>
      </c>
      <c r="N50" s="17">
        <f>'最低賃金の格差（÷最小）'!P45/'最低賃金の格差（÷最小）'!P$43</f>
        <v>0.93122420907840431</v>
      </c>
      <c r="O50" s="17">
        <f>'最低賃金の格差（÷最小）'!Q45/'最低賃金の格差（÷最小）'!Q$43</f>
        <v>0.93405114401076716</v>
      </c>
      <c r="P50" s="17">
        <f>'最低賃金の格差（÷最小）'!R45/'最低賃金の格差（÷最小）'!R$43</f>
        <v>0.934640522875817</v>
      </c>
      <c r="Q50" s="17">
        <f>'最低賃金の格差（÷最小）'!T45/'最低賃金の格差（÷最小）'!T$43</f>
        <v>0.93409378960709744</v>
      </c>
      <c r="R50" s="17">
        <f>'最低賃金の格差（÷最小）'!U45/'最低賃金の格差（÷最小）'!U$43</f>
        <v>0.93611793611793626</v>
      </c>
      <c r="S50" s="17">
        <f>'最低賃金の格差（÷最小）'!V45/'最低賃金の格差（÷最小）'!V$43</f>
        <v>0.93935790725326984</v>
      </c>
      <c r="U50" s="52"/>
      <c r="V50" s="52"/>
      <c r="W50" s="17">
        <f>U$48/最低賃金の推移!S45</f>
        <v>1.1745406824146982</v>
      </c>
      <c r="X50" s="17">
        <f>V$48/最低賃金の推移!T45</f>
        <v>1.1063291139240505</v>
      </c>
    </row>
    <row r="51" spans="1:24">
      <c r="A51" s="16" t="s">
        <v>56</v>
      </c>
      <c r="B51" s="17">
        <f>'最低賃金の格差（÷最小）'!B46/'最低賃金の格差（÷最小）'!B$43</f>
        <v>0.94245723172628326</v>
      </c>
      <c r="C51" s="17">
        <f>'最低賃金の格差（÷最小）'!C46/'最低賃金の格差（÷最小）'!C$43</f>
        <v>0.94099378881987594</v>
      </c>
      <c r="D51" s="17">
        <f>'最低賃金の格差（÷最小）'!D46/'最低賃金の格差（÷最小）'!D$43</f>
        <v>0.94108527131782949</v>
      </c>
      <c r="E51" s="17">
        <f>'最低賃金の格差（÷最小）'!E46/'最低賃金の格差（÷最小）'!E$43</f>
        <v>0.93981481481481477</v>
      </c>
      <c r="F51" s="17">
        <f>'最低賃金の格差（÷最小）'!F46/'最低賃金の格差（÷最小）'!F$43</f>
        <v>0.93865030674846617</v>
      </c>
      <c r="G51" s="17">
        <f>'最低賃金の格差（÷最小）'!H46/'最低賃金の格差（÷最小）'!H$43</f>
        <v>0.93514328808446445</v>
      </c>
      <c r="H51" s="17">
        <f>'最低賃金の格差（÷最小）'!I46/'最低賃金の格差（÷最小）'!I$43</f>
        <v>0.9303703703703704</v>
      </c>
      <c r="I51" s="17">
        <f>'最低賃金の格差（÷最小）'!J46/'最低賃金の格差（÷最小）'!J$43</f>
        <v>0.92647058823529416</v>
      </c>
      <c r="J51" s="17">
        <f>'最低賃金の格差（÷最小）'!K46/'最低賃金の格差（÷最小）'!K$43</f>
        <v>0.92919075144508678</v>
      </c>
      <c r="K51" s="17">
        <f>'最低賃金の格差（÷最小）'!L46/'最低賃金の格差（÷最小）'!L$43</f>
        <v>0.93093525179856118</v>
      </c>
      <c r="L51" s="17">
        <f>'最低賃金の格差（÷最小）'!N46/'最低賃金の格差（÷最小）'!N$43</f>
        <v>0.93152639087018541</v>
      </c>
      <c r="M51" s="17">
        <f>'最低賃金の格差（÷最小）'!O46/'最低賃金の格差（÷最小）'!O$43</f>
        <v>0.93258426966292129</v>
      </c>
      <c r="N51" s="17">
        <f>'最低賃金の格差（÷最小）'!P46/'最低賃金の格差（÷最小）'!P$43</f>
        <v>0.93122420907840431</v>
      </c>
      <c r="O51" s="17">
        <f>'最低賃金の格差（÷最小）'!Q46/'最低賃金の格差（÷最小）'!Q$43</f>
        <v>0.93405114401076716</v>
      </c>
      <c r="P51" s="17">
        <f>'最低賃金の格差（÷最小）'!R46/'最低賃金の格差（÷最小）'!R$43</f>
        <v>0.934640522875817</v>
      </c>
      <c r="Q51" s="17">
        <f>'最低賃金の格差（÷最小）'!T46/'最低賃金の格差（÷最小）'!T$43</f>
        <v>0.93409378960709744</v>
      </c>
      <c r="R51" s="17">
        <f>'最低賃金の格差（÷最小）'!U46/'最低賃金の格差（÷最小）'!U$43</f>
        <v>0.93611793611793626</v>
      </c>
      <c r="S51" s="17">
        <f>'最低賃金の格差（÷最小）'!V46/'最低賃金の格差（÷最小）'!V$43</f>
        <v>0.93935790725326984</v>
      </c>
      <c r="U51" s="52"/>
      <c r="V51" s="52"/>
      <c r="W51" s="17">
        <f>U$48/最低賃金の推移!S46</f>
        <v>1.1745406824146982</v>
      </c>
      <c r="X51" s="17">
        <f>V$48/最低賃金の推移!T46</f>
        <v>1.1063291139240505</v>
      </c>
    </row>
    <row r="52" spans="1:24">
      <c r="A52" s="16" t="s">
        <v>57</v>
      </c>
      <c r="B52" s="17">
        <f>'最低賃金の格差（÷最小）'!B47/'最低賃金の格差（÷最小）'!B$43</f>
        <v>0.94245723172628326</v>
      </c>
      <c r="C52" s="17">
        <f>'最低賃金の格差（÷最小）'!C47/'最低賃金の格差（÷最小）'!C$43</f>
        <v>0.94099378881987594</v>
      </c>
      <c r="D52" s="17">
        <f>'最低賃金の格差（÷最小）'!D47/'最低賃金の格差（÷最小）'!D$43</f>
        <v>0.94108527131782949</v>
      </c>
      <c r="E52" s="17">
        <f>'最低賃金の格差（÷最小）'!E47/'最低賃金の格差（÷最小）'!E$43</f>
        <v>0.94135802469135799</v>
      </c>
      <c r="F52" s="17">
        <f>'最低賃金の格差（÷最小）'!F47/'最低賃金の格差（÷最小）'!F$43</f>
        <v>0.9401840490797545</v>
      </c>
      <c r="G52" s="17">
        <f>'最低賃金の格差（÷最小）'!H47/'最低賃金の格差（÷最小）'!H$43</f>
        <v>0.93514328808446445</v>
      </c>
      <c r="H52" s="17">
        <f>'最低賃金の格差（÷最小）'!I47/'最低賃金の格差（÷最小）'!I$43</f>
        <v>0.93333333333333324</v>
      </c>
      <c r="I52" s="17">
        <f>'最低賃金の格差（÷最小）'!J47/'最低賃金の格差（÷最小）'!J$43</f>
        <v>0.92794117647058816</v>
      </c>
      <c r="J52" s="17">
        <f>'最低賃金の格差（÷最小）'!K47/'最低賃金の格差（÷最小）'!K$43</f>
        <v>0.92919075144508678</v>
      </c>
      <c r="K52" s="17">
        <f>'最低賃金の格差（÷最小）'!L47/'最低賃金の格差（÷最小）'!L$43</f>
        <v>0.93093525179856118</v>
      </c>
      <c r="L52" s="17">
        <f>'最低賃金の格差（÷最小）'!N47/'最低賃金の格差（÷最小）'!N$43</f>
        <v>0.93152639087018541</v>
      </c>
      <c r="M52" s="17">
        <f>'最低賃金の格差（÷最小）'!O47/'最低賃金の格差（÷最小）'!O$43</f>
        <v>0.93258426966292129</v>
      </c>
      <c r="N52" s="17">
        <f>'最低賃金の格差（÷最小）'!P47/'最低賃金の格差（÷最小）'!P$43</f>
        <v>0.93122420907840431</v>
      </c>
      <c r="O52" s="17">
        <f>'最低賃金の格差（÷最小）'!Q47/'最低賃金の格差（÷最小）'!Q$43</f>
        <v>0.93405114401076716</v>
      </c>
      <c r="P52" s="17">
        <f>'最低賃金の格差（÷最小）'!R47/'最低賃金の格差（÷最小）'!R$43</f>
        <v>0.934640522875817</v>
      </c>
      <c r="Q52" s="17">
        <f>'最低賃金の格差（÷最小）'!T47/'最低賃金の格差（÷最小）'!T$43</f>
        <v>0.93409378960709744</v>
      </c>
      <c r="R52" s="17">
        <f>'最低賃金の格差（÷最小）'!U47/'最低賃金の格差（÷最小）'!U$43</f>
        <v>0.93611793611793626</v>
      </c>
      <c r="S52" s="17">
        <f>'最低賃金の格差（÷最小）'!V47/'最低賃金の格差（÷最小）'!V$43</f>
        <v>0.93935790725326984</v>
      </c>
      <c r="U52" s="52"/>
      <c r="V52" s="52"/>
      <c r="W52" s="17">
        <f>U$48/最低賃金の推移!S47</f>
        <v>1.1745406824146982</v>
      </c>
      <c r="X52" s="17">
        <f>V$48/最低賃金の推移!T47</f>
        <v>1.1063291139240505</v>
      </c>
    </row>
    <row r="53" spans="1:24">
      <c r="A53" s="16" t="s">
        <v>58</v>
      </c>
      <c r="B53" s="17">
        <f>'最低賃金の格差（÷最小）'!B48/'最低賃金の格差（÷最小）'!B$43</f>
        <v>0.94090202177293936</v>
      </c>
      <c r="C53" s="17">
        <f>'最低賃金の格差（÷最小）'!C48/'最低賃金の格差（÷最小）'!C$43</f>
        <v>0.93944099378881984</v>
      </c>
      <c r="D53" s="17">
        <f>'最低賃金の格差（÷最小）'!D48/'最低賃金の格差（÷最小）'!D$43</f>
        <v>0.93953488372093019</v>
      </c>
      <c r="E53" s="17">
        <f>'最低賃金の格差（÷最小）'!E48/'最低賃金の格差（÷最小）'!E$43</f>
        <v>0.93827160493827155</v>
      </c>
      <c r="F53" s="17">
        <f>'最低賃金の格差（÷最小）'!F48/'最低賃金の格差（÷最小）'!F$43</f>
        <v>0.93711656441717783</v>
      </c>
      <c r="G53" s="17">
        <f>'最低賃金の格差（÷最小）'!H48/'最低賃金の格差（÷最小）'!H$43</f>
        <v>0.93363499245852188</v>
      </c>
      <c r="H53" s="17">
        <f>'最低賃金の格差（÷最小）'!I48/'最低賃金の格差（÷最小）'!I$43</f>
        <v>0.92888888888888888</v>
      </c>
      <c r="I53" s="17">
        <f>'最低賃金の格差（÷最小）'!J48/'最低賃金の格差（÷最小）'!J$43</f>
        <v>0.92499999999999993</v>
      </c>
      <c r="J53" s="17">
        <f>'最低賃金の格差（÷最小）'!K48/'最低賃金の格差（÷最小）'!K$43</f>
        <v>0.92774566473988451</v>
      </c>
      <c r="K53" s="17">
        <f>'最低賃金の格差（÷最小）'!L48/'最低賃金の格差（÷最小）'!L$43</f>
        <v>0.92949640287769764</v>
      </c>
      <c r="L53" s="17">
        <f>'最低賃金の格差（÷最小）'!N48/'最低賃金の格差（÷最小）'!N$43</f>
        <v>0.93152639087018541</v>
      </c>
      <c r="M53" s="17">
        <f>'最低賃金の格差（÷最小）'!O48/'最低賃金の格差（÷最小）'!O$43</f>
        <v>0.93258426966292129</v>
      </c>
      <c r="N53" s="17">
        <f>'最低賃金の格差（÷最小）'!P48/'最低賃金の格差（÷最小）'!P$43</f>
        <v>0.93122420907840431</v>
      </c>
      <c r="O53" s="17">
        <f>'最低賃金の格差（÷最小）'!Q48/'最低賃金の格差（÷最小）'!Q$43</f>
        <v>0.93270524899057861</v>
      </c>
      <c r="P53" s="17">
        <f>'最低賃金の格差（÷最小）'!R48/'最低賃金の格差（÷最小）'!R$43</f>
        <v>0.93333333333333335</v>
      </c>
      <c r="Q53" s="17">
        <f>'最低賃金の格差（÷最小）'!T48/'最低賃金の格差（÷最小）'!T$43</f>
        <v>0.93409378960709744</v>
      </c>
      <c r="R53" s="17">
        <f>'最低賃金の格差（÷最小）'!U48/'最低賃金の格差（÷最小）'!U$43</f>
        <v>0.93611793611793626</v>
      </c>
      <c r="S53" s="17">
        <f>'最低賃金の格差（÷最小）'!V48/'最低賃金の格差（÷最小）'!V$43</f>
        <v>0.93935790725326984</v>
      </c>
      <c r="U53" s="52"/>
      <c r="V53" s="52"/>
      <c r="W53" s="17">
        <f>U$48/最低賃金の推移!S48</f>
        <v>1.1745406824146982</v>
      </c>
      <c r="X53" s="17">
        <f>V$48/最低賃金の推移!T48</f>
        <v>1.1063291139240505</v>
      </c>
    </row>
    <row r="54" spans="1:24">
      <c r="A54" s="16" t="s">
        <v>59</v>
      </c>
      <c r="B54" s="17">
        <f>'最低賃金の格差（÷最小）'!B49/'最低賃金の格差（÷最小）'!B$43</f>
        <v>0.94090202177293936</v>
      </c>
      <c r="C54" s="17">
        <f>'最低賃金の格差（÷最小）'!C49/'最低賃金の格差（÷最小）'!C$43</f>
        <v>0.93944099378881984</v>
      </c>
      <c r="D54" s="17">
        <f>'最低賃金の格差（÷最小）'!D49/'最低賃金の格差（÷最小）'!D$43</f>
        <v>0.93953488372093019</v>
      </c>
      <c r="E54" s="17">
        <f>'最低賃金の格差（÷最小）'!E49/'最低賃金の格差（÷最小）'!E$43</f>
        <v>0.93827160493827155</v>
      </c>
      <c r="F54" s="17">
        <f>'最低賃金の格差（÷最小）'!F49/'最低賃金の格差（÷最小）'!F$43</f>
        <v>0.93711656441717783</v>
      </c>
      <c r="G54" s="17">
        <f>'最低賃金の格差（÷最小）'!H49/'最低賃金の格差（÷最小）'!H$43</f>
        <v>0.93363499245852188</v>
      </c>
      <c r="H54" s="17">
        <f>'最低賃金の格差（÷最小）'!I49/'最低賃金の格差（÷最小）'!I$43</f>
        <v>0.92888888888888888</v>
      </c>
      <c r="I54" s="17">
        <f>'最低賃金の格差（÷最小）'!J49/'最低賃金の格差（÷最小）'!J$43</f>
        <v>0.92647058823529416</v>
      </c>
      <c r="J54" s="17">
        <f>'最低賃金の格差（÷最小）'!K49/'最低賃金の格差（÷最小）'!K$43</f>
        <v>0.92774566473988451</v>
      </c>
      <c r="K54" s="17">
        <f>'最低賃金の格差（÷最小）'!L49/'最低賃金の格差（÷最小）'!L$43</f>
        <v>0.93093525179856118</v>
      </c>
      <c r="L54" s="17">
        <f>'最低賃金の格差（÷最小）'!N49/'最低賃金の格差（÷最小）'!N$43</f>
        <v>0.93295292439372335</v>
      </c>
      <c r="M54" s="17">
        <f>'最低賃金の格差（÷最小）'!O49/'最低賃金の格差（÷最小）'!O$43</f>
        <v>0.9339887640449438</v>
      </c>
      <c r="N54" s="17">
        <f>'最低賃金の格差（÷最小）'!P49/'最低賃金の格差（÷最小）'!P$43</f>
        <v>0.93259972489683618</v>
      </c>
      <c r="O54" s="17">
        <f>'最低賃金の格差（÷最小）'!Q49/'最低賃金の格差（÷最小）'!Q$43</f>
        <v>0.93405114401076716</v>
      </c>
      <c r="P54" s="17">
        <f>'最低賃金の格差（÷最小）'!R49/'最低賃金の格差（÷最小）'!R$43</f>
        <v>0.934640522875817</v>
      </c>
      <c r="Q54" s="17">
        <f>'最低賃金の格差（÷最小）'!T49/'最低賃金の格差（÷最小）'!T$43</f>
        <v>0.93409378960709744</v>
      </c>
      <c r="R54" s="17">
        <f>'最低賃金の格差（÷最小）'!U49/'最低賃金の格差（÷最小）'!U$43</f>
        <v>0.93488943488943499</v>
      </c>
      <c r="S54" s="17">
        <f>'最低賃金の格差（÷最小）'!V49/'最低賃金の格差（÷最小）'!V$43</f>
        <v>0.93935790725326984</v>
      </c>
      <c r="U54" s="52"/>
      <c r="V54" s="52"/>
      <c r="W54" s="17">
        <f>U$48/最低賃金の推移!S49</f>
        <v>1.176084099868594</v>
      </c>
      <c r="X54" s="17">
        <f>V$48/最低賃金の推移!T49</f>
        <v>1.1063291139240505</v>
      </c>
    </row>
    <row r="55" spans="1:24">
      <c r="A55" s="16" t="s">
        <v>60</v>
      </c>
      <c r="B55" s="17">
        <f>'最低賃金の格差（÷最小）'!B50/'最低賃金の格差（÷最小）'!B$43</f>
        <v>0.93934681181959567</v>
      </c>
      <c r="C55" s="17">
        <f>'最低賃金の格差（÷最小）'!C50/'最低賃金の格差（÷最小）'!C$43</f>
        <v>0.93944099378881984</v>
      </c>
      <c r="D55" s="17">
        <f>'最低賃金の格差（÷最小）'!D50/'最低賃金の格差（÷最小）'!D$43</f>
        <v>0.93953488372093019</v>
      </c>
      <c r="E55" s="17">
        <f>'最低賃金の格差（÷最小）'!E50/'最低賃金の格差（÷最小）'!E$43</f>
        <v>0.93827160493827155</v>
      </c>
      <c r="F55" s="17">
        <f>'最低賃金の格差（÷最小）'!F50/'最低賃金の格差（÷最小）'!F$43</f>
        <v>0.9355828220858895</v>
      </c>
      <c r="G55" s="17">
        <f>'最低賃金の格差（÷最小）'!H50/'最低賃金の格差（÷最小）'!H$43</f>
        <v>0.9321266968325792</v>
      </c>
      <c r="H55" s="17">
        <f>'最低賃金の格差（÷最小）'!I50/'最低賃金の格差（÷最小）'!I$43</f>
        <v>0.92888888888888888</v>
      </c>
      <c r="I55" s="17">
        <f>'最低賃金の格差（÷最小）'!J50/'最低賃金の格差（÷最小）'!J$43</f>
        <v>0.92499999999999993</v>
      </c>
      <c r="J55" s="17">
        <f>'最低賃金の格差（÷最小）'!K50/'最低賃金の格差（÷最小）'!K$43</f>
        <v>0.92774566473988451</v>
      </c>
      <c r="K55" s="17">
        <f>'最低賃金の格差（÷最小）'!L50/'最低賃金の格差（÷最小）'!L$43</f>
        <v>0.92805755395683442</v>
      </c>
      <c r="L55" s="17">
        <f>'最低賃金の格差（÷最小）'!N50/'最低賃金の格差（÷最小）'!N$43</f>
        <v>0.93152639087018541</v>
      </c>
      <c r="M55" s="17">
        <f>'最低賃金の格差（÷最小）'!O50/'最低賃金の格差（÷最小）'!O$43</f>
        <v>0.93258426966292129</v>
      </c>
      <c r="N55" s="17">
        <f>'最低賃金の格差（÷最小）'!P50/'最低賃金の格差（÷最小）'!P$43</f>
        <v>0.93122420907840431</v>
      </c>
      <c r="O55" s="17">
        <f>'最低賃金の格差（÷最小）'!Q50/'最低賃金の格差（÷最小）'!Q$43</f>
        <v>0.93405114401076716</v>
      </c>
      <c r="P55" s="17">
        <f>'最低賃金の格差（÷最小）'!R50/'最低賃金の格差（÷最小）'!R$43</f>
        <v>0.93333333333333335</v>
      </c>
      <c r="Q55" s="17">
        <f>'最低賃金の格差（÷最小）'!T50/'最低賃金の格差（÷最小）'!T$43</f>
        <v>0.93409378960709744</v>
      </c>
      <c r="R55" s="17">
        <f>'最低賃金の格差（÷最小）'!U50/'最低賃金の格差（÷最小）'!U$43</f>
        <v>0.93611793611793626</v>
      </c>
      <c r="S55" s="17">
        <f>'最低賃金の格差（÷最小）'!V50/'最低賃金の格差（÷最小）'!V$43</f>
        <v>0.93935790725326984</v>
      </c>
      <c r="U55" s="52"/>
      <c r="V55" s="52"/>
      <c r="W55" s="17">
        <f>U$48/最低賃金の推移!S50</f>
        <v>1.1745406824146982</v>
      </c>
      <c r="X55" s="17">
        <f>V$48/最低賃金の推移!T50</f>
        <v>1.1063291139240505</v>
      </c>
    </row>
    <row r="56" spans="1:24">
      <c r="A56" s="5"/>
    </row>
    <row r="57" spans="1:24">
      <c r="A57" s="5"/>
    </row>
    <row r="58" spans="1:24">
      <c r="A58" s="5"/>
    </row>
    <row r="59" spans="1:24">
      <c r="A59" s="5"/>
    </row>
    <row r="60" spans="1:24">
      <c r="A60" s="5"/>
    </row>
    <row r="61" spans="1:24">
      <c r="A61" s="5"/>
    </row>
    <row r="62" spans="1:24">
      <c r="A62" s="5"/>
    </row>
  </sheetData>
  <mergeCells count="18">
    <mergeCell ref="U31:U36"/>
    <mergeCell ref="V31:V36"/>
    <mergeCell ref="U38:U46"/>
    <mergeCell ref="V38:V46"/>
    <mergeCell ref="U48:U55"/>
    <mergeCell ref="V48:V55"/>
    <mergeCell ref="U15:U18"/>
    <mergeCell ref="V15:V18"/>
    <mergeCell ref="U19:U25"/>
    <mergeCell ref="V19:V25"/>
    <mergeCell ref="U26:U29"/>
    <mergeCell ref="V26:V29"/>
    <mergeCell ref="U2:V2"/>
    <mergeCell ref="W3:X3"/>
    <mergeCell ref="U5:U10"/>
    <mergeCell ref="V5:V10"/>
    <mergeCell ref="U12:U14"/>
    <mergeCell ref="V12:V14"/>
  </mergeCells>
  <phoneticPr fontId="4"/>
  <pageMargins left="0" right="0" top="0.39370078740157477" bottom="0.39370078740157477" header="0" footer="0"/>
  <headerFooter>
    <oddHeader>&amp;C&amp;A</oddHeader>
    <oddFooter>&amp;Cページ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N22" workbookViewId="0">
      <selection activeCell="AL15" sqref="AL15"/>
    </sheetView>
  </sheetViews>
  <sheetFormatPr defaultRowHeight="13.8"/>
  <cols>
    <col min="1" max="1" width="10.69921875" customWidth="1"/>
  </cols>
  <sheetData/>
  <phoneticPr fontId="4"/>
  <pageMargins left="0" right="0" top="0.39370078740157477" bottom="0.39370078740157477" header="0" footer="0"/>
  <headerFooter>
    <oddHeader>&amp;C&amp;A</oddHeader>
    <oddFooter>&amp;Cページ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L59"/>
  <sheetViews>
    <sheetView topLeftCell="L1" workbookViewId="0">
      <selection activeCell="R34" sqref="R34"/>
    </sheetView>
  </sheetViews>
  <sheetFormatPr defaultRowHeight="13.8"/>
  <cols>
    <col min="1" max="18" width="10.69921875" customWidth="1"/>
    <col min="19" max="21" width="10.69921875" style="30" customWidth="1"/>
    <col min="22" max="1026" width="10.69921875" customWidth="1"/>
  </cols>
  <sheetData>
    <row r="1" spans="1:1024" s="20" customFormat="1">
      <c r="S1" s="21"/>
      <c r="T1" s="21"/>
      <c r="U1" s="21"/>
    </row>
    <row r="2" spans="1:1024" s="24" customFormat="1" ht="24.6">
      <c r="A2" s="20"/>
      <c r="B2" s="53" t="s">
        <v>76</v>
      </c>
      <c r="C2" s="53"/>
      <c r="D2" s="53"/>
      <c r="E2" s="53"/>
      <c r="F2" s="53"/>
      <c r="G2" s="53"/>
      <c r="H2" s="53"/>
      <c r="I2" s="53"/>
      <c r="J2" s="53"/>
      <c r="K2" s="53"/>
      <c r="L2" s="53"/>
      <c r="M2" s="53"/>
      <c r="N2" s="53"/>
      <c r="O2" s="22"/>
      <c r="P2" s="22"/>
      <c r="Q2" s="22"/>
      <c r="R2" s="22"/>
      <c r="S2" s="23"/>
      <c r="T2" s="23"/>
      <c r="U2" s="23"/>
      <c r="V2" s="22"/>
    </row>
    <row r="3" spans="1:1024" s="20" customFormat="1" ht="24.6">
      <c r="B3" s="54" t="s">
        <v>77</v>
      </c>
      <c r="C3" s="55"/>
      <c r="D3" s="55"/>
      <c r="E3" s="55"/>
      <c r="F3" s="55"/>
      <c r="G3" s="55"/>
      <c r="H3" s="55"/>
      <c r="I3" s="55"/>
      <c r="J3" s="55"/>
      <c r="K3" s="55"/>
      <c r="L3" s="55"/>
      <c r="M3" s="55"/>
      <c r="N3" s="55"/>
      <c r="O3" s="55"/>
      <c r="P3" s="56"/>
      <c r="Q3" s="25"/>
      <c r="R3" s="25"/>
      <c r="S3" s="26"/>
      <c r="T3" s="26"/>
      <c r="U3" s="26"/>
      <c r="V3" s="25"/>
    </row>
    <row r="4" spans="1:1024" s="20" customFormat="1">
      <c r="S4" s="21"/>
      <c r="T4" s="21"/>
      <c r="U4" s="21"/>
      <c r="V4" s="5"/>
    </row>
    <row r="5" spans="1:1024">
      <c r="A5" s="5"/>
      <c r="B5" s="7">
        <v>2002</v>
      </c>
      <c r="C5" s="7">
        <v>2003</v>
      </c>
      <c r="D5" s="7">
        <v>2004</v>
      </c>
      <c r="E5" s="7">
        <v>2005</v>
      </c>
      <c r="F5" s="7">
        <v>2006</v>
      </c>
      <c r="G5" s="7">
        <v>2007</v>
      </c>
      <c r="H5" s="7">
        <v>2008</v>
      </c>
      <c r="I5" s="7">
        <v>2009</v>
      </c>
      <c r="J5" s="7">
        <v>2010</v>
      </c>
      <c r="K5" s="7">
        <v>2011</v>
      </c>
      <c r="L5" s="7">
        <v>2012</v>
      </c>
      <c r="M5" s="7">
        <v>2013</v>
      </c>
      <c r="N5" s="7">
        <v>2014</v>
      </c>
      <c r="O5" s="7">
        <v>2015</v>
      </c>
      <c r="P5" s="7">
        <v>2016</v>
      </c>
      <c r="Q5" s="7">
        <v>2017</v>
      </c>
      <c r="R5" s="7">
        <v>2018</v>
      </c>
      <c r="S5" s="7">
        <v>2019</v>
      </c>
      <c r="T5" s="7">
        <v>2020</v>
      </c>
      <c r="U5" s="27">
        <v>2021</v>
      </c>
      <c r="V5" s="5"/>
      <c r="W5" s="20"/>
      <c r="X5" s="20"/>
      <c r="Y5" s="20"/>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row>
    <row r="6" spans="1:1024">
      <c r="A6" s="5" t="s">
        <v>14</v>
      </c>
      <c r="B6" s="28">
        <f>最低賃金の推移!C4*176</f>
        <v>112112</v>
      </c>
      <c r="C6" s="28">
        <f>最低賃金の推移!D4*176</f>
        <v>112112</v>
      </c>
      <c r="D6" s="28">
        <f>最低賃金の推移!E4*176</f>
        <v>112288</v>
      </c>
      <c r="E6" s="28">
        <f>最低賃金の推移!F4*176</f>
        <v>112816</v>
      </c>
      <c r="F6" s="28">
        <f>最低賃金の推移!G4*176</f>
        <v>113344</v>
      </c>
      <c r="G6" s="28">
        <f>最低賃金の推移!H4*176</f>
        <v>115104</v>
      </c>
      <c r="H6" s="28">
        <f>最低賃金の推移!I4*176</f>
        <v>117392</v>
      </c>
      <c r="I6" s="28">
        <f>最低賃金の推移!J4*176</f>
        <v>119328</v>
      </c>
      <c r="J6" s="28">
        <f>最低賃金の推移!K4*176</f>
        <v>121616</v>
      </c>
      <c r="K6" s="28">
        <f>最低賃金の推移!L4*176</f>
        <v>124080</v>
      </c>
      <c r="L6" s="28">
        <f>最低賃金の推移!M4*176</f>
        <v>126544</v>
      </c>
      <c r="M6" s="28">
        <f>最低賃金の推移!N4*176</f>
        <v>129184</v>
      </c>
      <c r="N6" s="28">
        <f>最低賃金の推移!O4*176</f>
        <v>131648</v>
      </c>
      <c r="O6" s="28">
        <f>最低賃金の推移!P4*176</f>
        <v>134464</v>
      </c>
      <c r="P6" s="28">
        <f>最低賃金の推移!Q4*176</f>
        <v>138336</v>
      </c>
      <c r="Q6" s="28">
        <f>最低賃金の推移!R4*176</f>
        <v>142560</v>
      </c>
      <c r="R6" s="28">
        <f>最低賃金の推移!S4*176</f>
        <v>146960</v>
      </c>
      <c r="S6" s="28">
        <f>最低賃金の推移!T4*176</f>
        <v>151536</v>
      </c>
      <c r="T6" s="28">
        <f>最低賃金の推移!U4*176</f>
        <v>151536</v>
      </c>
      <c r="U6" s="29">
        <f>最低賃金の推移!V4*176</f>
        <v>156464</v>
      </c>
      <c r="V6" s="5" t="s">
        <v>14</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row>
    <row r="7" spans="1:1024">
      <c r="A7" s="5" t="s">
        <v>15</v>
      </c>
      <c r="B7" s="28">
        <f>最低賃金の推移!C5*176</f>
        <v>106480</v>
      </c>
      <c r="C7" s="28">
        <f>最低賃金の推移!D5*176</f>
        <v>106480</v>
      </c>
      <c r="D7" s="28">
        <f>最低賃金の推移!E5*176</f>
        <v>106656</v>
      </c>
      <c r="E7" s="28">
        <f>最低賃金の推移!F5*176</f>
        <v>107008</v>
      </c>
      <c r="F7" s="28">
        <f>最低賃金の推移!G5*176</f>
        <v>107360</v>
      </c>
      <c r="G7" s="28">
        <f>最低賃金の推移!H5*176</f>
        <v>108944</v>
      </c>
      <c r="H7" s="28">
        <f>最低賃金の推移!I5*176</f>
        <v>110880</v>
      </c>
      <c r="I7" s="28">
        <f>最低賃金の推移!J5*176</f>
        <v>111408</v>
      </c>
      <c r="J7" s="28">
        <f>最低賃金の推移!K5*176</f>
        <v>113520</v>
      </c>
      <c r="K7" s="28">
        <f>最低賃金の推移!L5*176</f>
        <v>113872</v>
      </c>
      <c r="L7" s="28">
        <f>最低賃金の推移!M5*176</f>
        <v>115104</v>
      </c>
      <c r="M7" s="28">
        <f>最低賃金の推移!N5*176</f>
        <v>117040</v>
      </c>
      <c r="N7" s="28">
        <f>最低賃金の推移!O5*176</f>
        <v>119504</v>
      </c>
      <c r="O7" s="28">
        <f>最低賃金の推移!P5*176</f>
        <v>122320</v>
      </c>
      <c r="P7" s="28">
        <f>最低賃金の推移!Q5*176</f>
        <v>126016</v>
      </c>
      <c r="Q7" s="28">
        <f>最低賃金の推移!R5*176</f>
        <v>129888</v>
      </c>
      <c r="R7" s="28">
        <f>最低賃金の推移!S5*176</f>
        <v>134112</v>
      </c>
      <c r="S7" s="28">
        <f>最低賃金の推移!T5*176</f>
        <v>139040</v>
      </c>
      <c r="T7" s="28">
        <f>最低賃金の推移!U5*176</f>
        <v>139568</v>
      </c>
      <c r="U7" s="29">
        <f>最低賃金の推移!V5*176</f>
        <v>144672</v>
      </c>
      <c r="V7" s="5" t="s">
        <v>15</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row>
    <row r="8" spans="1:1024">
      <c r="A8" s="5" t="s">
        <v>16</v>
      </c>
      <c r="B8" s="28">
        <f>最低賃金の推移!C6*176</f>
        <v>106480</v>
      </c>
      <c r="C8" s="28">
        <f>最低賃金の推移!D6*176</f>
        <v>106480</v>
      </c>
      <c r="D8" s="28">
        <f>最低賃金の推移!E6*176</f>
        <v>106656</v>
      </c>
      <c r="E8" s="28">
        <f>最低賃金の推移!F6*176</f>
        <v>107008</v>
      </c>
      <c r="F8" s="28">
        <f>最低賃金の推移!G6*176</f>
        <v>107360</v>
      </c>
      <c r="G8" s="28">
        <f>最低賃金の推移!H6*176</f>
        <v>108944</v>
      </c>
      <c r="H8" s="28">
        <f>最低賃金の推移!I6*176</f>
        <v>110528</v>
      </c>
      <c r="I8" s="28">
        <f>最低賃金の推移!J6*176</f>
        <v>111056</v>
      </c>
      <c r="J8" s="28">
        <f>最低賃金の推移!K6*176</f>
        <v>113344</v>
      </c>
      <c r="K8" s="28">
        <f>最低賃金の推移!L6*176</f>
        <v>113520</v>
      </c>
      <c r="L8" s="28">
        <f>最低賃金の推移!M6*176</f>
        <v>114928</v>
      </c>
      <c r="M8" s="28">
        <f>最低賃金の推移!N6*176</f>
        <v>117040</v>
      </c>
      <c r="N8" s="28">
        <f>最低賃金の推移!O6*176</f>
        <v>119328</v>
      </c>
      <c r="O8" s="28">
        <f>最低賃金の推移!P6*176</f>
        <v>122320</v>
      </c>
      <c r="P8" s="28">
        <f>最低賃金の推移!Q6*176</f>
        <v>126016</v>
      </c>
      <c r="Q8" s="28">
        <f>最低賃金の推移!R6*176</f>
        <v>129888</v>
      </c>
      <c r="R8" s="28">
        <f>最低賃金の推移!S6*176</f>
        <v>134112</v>
      </c>
      <c r="S8" s="28">
        <f>最低賃金の推移!T6*176</f>
        <v>139040</v>
      </c>
      <c r="T8" s="28">
        <f>最低賃金の推移!U6*176</f>
        <v>139568</v>
      </c>
      <c r="U8" s="29">
        <f>最低賃金の推移!V6*176</f>
        <v>144496</v>
      </c>
      <c r="V8" s="5" t="s">
        <v>16</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row>
    <row r="9" spans="1:1024">
      <c r="A9" s="5" t="s">
        <v>17</v>
      </c>
      <c r="B9" s="28">
        <f>最低賃金の推移!C7*176</f>
        <v>108592</v>
      </c>
      <c r="C9" s="28">
        <f>最低賃金の推移!D7*176</f>
        <v>108592</v>
      </c>
      <c r="D9" s="28">
        <f>最低賃金の推移!E7*176</f>
        <v>108768</v>
      </c>
      <c r="E9" s="28">
        <f>最低賃金の推移!F7*176</f>
        <v>109648</v>
      </c>
      <c r="F9" s="28">
        <f>最低賃金の推移!G7*176</f>
        <v>110528</v>
      </c>
      <c r="G9" s="28">
        <f>最低賃金の推移!H7*176</f>
        <v>112464</v>
      </c>
      <c r="H9" s="28">
        <f>最低賃金の推移!I7*176</f>
        <v>114928</v>
      </c>
      <c r="I9" s="28">
        <f>最低賃金の推移!J7*176</f>
        <v>116512</v>
      </c>
      <c r="J9" s="28">
        <f>最低賃金の推移!K7*176</f>
        <v>118624</v>
      </c>
      <c r="K9" s="28">
        <f>最低賃金の推移!L7*176</f>
        <v>118800</v>
      </c>
      <c r="L9" s="28">
        <f>最低賃金の推移!M7*176</f>
        <v>120560</v>
      </c>
      <c r="M9" s="28">
        <f>最低賃金の推移!N7*176</f>
        <v>122496</v>
      </c>
      <c r="N9" s="28">
        <f>最低賃金の推移!O7*176</f>
        <v>124960</v>
      </c>
      <c r="O9" s="28">
        <f>最低賃金の推移!P7*176</f>
        <v>127776</v>
      </c>
      <c r="P9" s="28">
        <f>最低賃金の推移!Q7*176</f>
        <v>131648</v>
      </c>
      <c r="Q9" s="28">
        <f>最低賃金の推移!R7*176</f>
        <v>135872</v>
      </c>
      <c r="R9" s="28">
        <f>最低賃金の推移!S7*176</f>
        <v>140448</v>
      </c>
      <c r="S9" s="28">
        <f>最低賃金の推移!T7*176</f>
        <v>145024</v>
      </c>
      <c r="T9" s="28">
        <f>最低賃金の推移!U7*176</f>
        <v>145200</v>
      </c>
      <c r="U9" s="29">
        <f>最低賃金の推移!V7*176</f>
        <v>150128</v>
      </c>
      <c r="V9" s="5" t="s">
        <v>17</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row>
    <row r="10" spans="1:1024">
      <c r="A10" s="5" t="s">
        <v>18</v>
      </c>
      <c r="B10" s="28">
        <f>最低賃金の推移!C8*176</f>
        <v>106480</v>
      </c>
      <c r="C10" s="28">
        <f>最低賃金の推移!D8*176</f>
        <v>106480</v>
      </c>
      <c r="D10" s="28">
        <f>最低賃金の推移!E8*176</f>
        <v>106656</v>
      </c>
      <c r="E10" s="28">
        <f>最低賃金の推移!F8*176</f>
        <v>107008</v>
      </c>
      <c r="F10" s="28">
        <f>最低賃金の推移!G8*176</f>
        <v>107360</v>
      </c>
      <c r="G10" s="28">
        <f>最低賃金の推移!H8*176</f>
        <v>108768</v>
      </c>
      <c r="H10" s="28">
        <f>最低賃金の推移!I8*176</f>
        <v>110704</v>
      </c>
      <c r="I10" s="28">
        <f>最低賃金の推移!J8*176</f>
        <v>111056</v>
      </c>
      <c r="J10" s="28">
        <f>最低賃金の推移!K8*176</f>
        <v>113520</v>
      </c>
      <c r="K10" s="28">
        <f>最低賃金の推移!L8*176</f>
        <v>113872</v>
      </c>
      <c r="L10" s="28">
        <f>最低賃金の推移!M8*176</f>
        <v>115104</v>
      </c>
      <c r="M10" s="28">
        <f>最低賃金の推移!N8*176</f>
        <v>117040</v>
      </c>
      <c r="N10" s="28">
        <f>最低賃金の推移!O8*176</f>
        <v>119504</v>
      </c>
      <c r="O10" s="28">
        <f>最低賃金の推移!P8*176</f>
        <v>122320</v>
      </c>
      <c r="P10" s="28">
        <f>最低賃金の推移!Q8*176</f>
        <v>126016</v>
      </c>
      <c r="Q10" s="28">
        <f>最低賃金の推移!R8*176</f>
        <v>129888</v>
      </c>
      <c r="R10" s="28">
        <f>最低賃金の推移!S8*176</f>
        <v>134112</v>
      </c>
      <c r="S10" s="28">
        <f>最低賃金の推移!T8*176</f>
        <v>139040</v>
      </c>
      <c r="T10" s="28">
        <f>最低賃金の推移!U8*176</f>
        <v>139392</v>
      </c>
      <c r="U10" s="29">
        <f>最低賃金の推移!V8*176</f>
        <v>144672</v>
      </c>
      <c r="V10" s="5" t="s">
        <v>18</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row>
    <row r="11" spans="1:1024">
      <c r="A11" s="5" t="s">
        <v>19</v>
      </c>
      <c r="B11" s="28">
        <f>最低賃金の推移!C9*176</f>
        <v>106480</v>
      </c>
      <c r="C11" s="28">
        <f>最低賃金の推移!D9*176</f>
        <v>106656</v>
      </c>
      <c r="D11" s="28">
        <f>最低賃金の推移!E9*176</f>
        <v>106832</v>
      </c>
      <c r="E11" s="28">
        <f>最低賃金の推移!F9*176</f>
        <v>107360</v>
      </c>
      <c r="F11" s="28">
        <f>最低賃金の推移!G9*176</f>
        <v>107888</v>
      </c>
      <c r="G11" s="28">
        <f>最低賃金の推移!H9*176</f>
        <v>109120</v>
      </c>
      <c r="H11" s="28">
        <f>最低賃金の推移!I9*176</f>
        <v>110704</v>
      </c>
      <c r="I11" s="28">
        <f>最低賃金の推移!J9*176</f>
        <v>111056</v>
      </c>
      <c r="J11" s="28">
        <f>最低賃金の推移!K9*176</f>
        <v>113520</v>
      </c>
      <c r="K11" s="28">
        <f>最低賃金の推移!L9*176</f>
        <v>113872</v>
      </c>
      <c r="L11" s="28">
        <f>最低賃金の推移!M9*176</f>
        <v>115104</v>
      </c>
      <c r="M11" s="28">
        <f>最低賃金の推移!N9*176</f>
        <v>117040</v>
      </c>
      <c r="N11" s="28">
        <f>最低賃金の推移!O9*176</f>
        <v>119680</v>
      </c>
      <c r="O11" s="28">
        <f>最低賃金の推移!P9*176</f>
        <v>122496</v>
      </c>
      <c r="P11" s="28">
        <f>最低賃金の推移!Q9*176</f>
        <v>126192</v>
      </c>
      <c r="Q11" s="28">
        <f>最低賃金の推移!R9*176</f>
        <v>130064</v>
      </c>
      <c r="R11" s="28">
        <f>最低賃金の推移!S9*176</f>
        <v>134288</v>
      </c>
      <c r="S11" s="28">
        <f>最低賃金の推移!T9*176</f>
        <v>139040</v>
      </c>
      <c r="T11" s="28">
        <f>最低賃金の推移!U9*176</f>
        <v>139568</v>
      </c>
      <c r="U11" s="29">
        <f>最低賃金の推移!V9*176</f>
        <v>144672</v>
      </c>
      <c r="V11" s="5" t="s">
        <v>19</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row>
    <row r="12" spans="1:1024">
      <c r="A12" s="5" t="s">
        <v>20</v>
      </c>
      <c r="B12" s="28">
        <f>最低賃金の推移!C10*176</f>
        <v>107360</v>
      </c>
      <c r="C12" s="28">
        <f>最低賃金の推移!D10*176</f>
        <v>107360</v>
      </c>
      <c r="D12" s="28">
        <f>最低賃金の推移!E10*176</f>
        <v>107536</v>
      </c>
      <c r="E12" s="28">
        <f>最低賃金の推移!F10*176</f>
        <v>108064</v>
      </c>
      <c r="F12" s="28">
        <f>最低賃金の推移!G10*176</f>
        <v>108768</v>
      </c>
      <c r="G12" s="28">
        <f>最低賃金の推移!H10*176</f>
        <v>110704</v>
      </c>
      <c r="H12" s="28">
        <f>最低賃金の推移!I10*176</f>
        <v>112816</v>
      </c>
      <c r="I12" s="28">
        <f>最低賃金の推移!J10*176</f>
        <v>113344</v>
      </c>
      <c r="J12" s="28">
        <f>最低賃金の推移!K10*176</f>
        <v>115632</v>
      </c>
      <c r="K12" s="28">
        <f>最低賃金の推移!L10*176</f>
        <v>115808</v>
      </c>
      <c r="L12" s="28">
        <f>最低賃金の推移!M10*176</f>
        <v>116864</v>
      </c>
      <c r="M12" s="28">
        <f>最低賃金の推移!N10*176</f>
        <v>118800</v>
      </c>
      <c r="N12" s="28">
        <f>最低賃金の推移!O10*176</f>
        <v>121264</v>
      </c>
      <c r="O12" s="28">
        <f>最低賃金の推移!P10*176</f>
        <v>124080</v>
      </c>
      <c r="P12" s="28">
        <f>最低賃金の推移!Q10*176</f>
        <v>127776</v>
      </c>
      <c r="Q12" s="28">
        <f>最低賃金の推移!R10*176</f>
        <v>131648</v>
      </c>
      <c r="R12" s="28">
        <f>最低賃金の推移!S10*176</f>
        <v>135872</v>
      </c>
      <c r="S12" s="28">
        <f>最低賃金の推移!T10*176</f>
        <v>140448</v>
      </c>
      <c r="T12" s="28">
        <f>最低賃金の推移!U10*176</f>
        <v>140800</v>
      </c>
      <c r="U12" s="29">
        <f>最低賃金の推移!V10*176</f>
        <v>145728</v>
      </c>
      <c r="V12" s="5" t="s">
        <v>20</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row>
    <row r="13" spans="1:1024">
      <c r="A13" s="5"/>
      <c r="B13" s="28"/>
      <c r="C13" s="28"/>
      <c r="D13" s="28"/>
      <c r="E13" s="28"/>
      <c r="F13" s="28"/>
      <c r="G13" s="28"/>
      <c r="H13" s="28"/>
      <c r="I13" s="28"/>
      <c r="J13" s="28"/>
      <c r="K13" s="28"/>
      <c r="L13" s="28"/>
      <c r="M13" s="28"/>
      <c r="N13" s="28"/>
      <c r="O13" s="28"/>
      <c r="P13" s="28"/>
      <c r="Q13" s="28"/>
      <c r="R13" s="28"/>
      <c r="S13" s="28"/>
      <c r="T13" s="28"/>
      <c r="U13" s="29"/>
      <c r="V13" s="5"/>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row>
    <row r="14" spans="1:1024">
      <c r="A14" s="5" t="s">
        <v>21</v>
      </c>
      <c r="B14" s="28">
        <f>最低賃金の推移!C11*176</f>
        <v>113872</v>
      </c>
      <c r="C14" s="28">
        <f>最低賃金の推移!D11*176</f>
        <v>113872</v>
      </c>
      <c r="D14" s="28">
        <f>最低賃金の推移!E11*176</f>
        <v>114048</v>
      </c>
      <c r="E14" s="28">
        <f>最低賃金の推移!F11*176</f>
        <v>114576</v>
      </c>
      <c r="F14" s="28">
        <f>最低賃金の推移!G11*176</f>
        <v>115280</v>
      </c>
      <c r="G14" s="28">
        <f>最低賃金の推移!H11*176</f>
        <v>117040</v>
      </c>
      <c r="H14" s="28">
        <f>最低賃金の推移!I11*176</f>
        <v>118976</v>
      </c>
      <c r="I14" s="28">
        <f>最低賃金の推移!J11*176</f>
        <v>119328</v>
      </c>
      <c r="J14" s="28">
        <f>最低賃金の推移!K11*176</f>
        <v>121440</v>
      </c>
      <c r="K14" s="28">
        <f>最低賃金の推移!L11*176</f>
        <v>121792</v>
      </c>
      <c r="L14" s="28">
        <f>最低賃金の推移!M11*176</f>
        <v>123024</v>
      </c>
      <c r="M14" s="28">
        <f>最低賃金の推移!N11*176</f>
        <v>125488</v>
      </c>
      <c r="N14" s="28">
        <f>最低賃金の推移!O11*176</f>
        <v>128304</v>
      </c>
      <c r="O14" s="28">
        <f>最低賃金の推移!P11*176</f>
        <v>131472</v>
      </c>
      <c r="P14" s="28">
        <f>最低賃金の推移!Q11*176</f>
        <v>135696</v>
      </c>
      <c r="Q14" s="28">
        <f>最低賃金の推移!R11*176</f>
        <v>140096</v>
      </c>
      <c r="R14" s="28">
        <f>最低賃金の推移!S11*176</f>
        <v>144672</v>
      </c>
      <c r="S14" s="28">
        <f>最低賃金の推移!T11*176</f>
        <v>149424</v>
      </c>
      <c r="T14" s="28">
        <f>最低賃金の推移!U11*176</f>
        <v>149776</v>
      </c>
      <c r="U14" s="29">
        <f>最低賃金の推移!V11*176</f>
        <v>154704</v>
      </c>
      <c r="V14" s="5" t="s">
        <v>21</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row>
    <row r="15" spans="1:1024">
      <c r="A15" s="5" t="s">
        <v>22</v>
      </c>
      <c r="B15" s="28">
        <f>最低賃金の推移!C12*176</f>
        <v>114048</v>
      </c>
      <c r="C15" s="28">
        <f>最低賃金の推移!D12*176</f>
        <v>114048</v>
      </c>
      <c r="D15" s="28">
        <f>最低賃金の推移!E12*176</f>
        <v>114224</v>
      </c>
      <c r="E15" s="28">
        <f>最低賃金の推移!F12*176</f>
        <v>114752</v>
      </c>
      <c r="F15" s="28">
        <f>最低賃金の推移!G12*176</f>
        <v>115632</v>
      </c>
      <c r="G15" s="28">
        <f>最低賃金の推移!H12*176</f>
        <v>118096</v>
      </c>
      <c r="H15" s="28">
        <f>最低賃金の推移!I12*176</f>
        <v>120208</v>
      </c>
      <c r="I15" s="28">
        <f>最低賃金の推移!J12*176</f>
        <v>120560</v>
      </c>
      <c r="J15" s="28">
        <f>最低賃金の推移!K12*176</f>
        <v>122672</v>
      </c>
      <c r="K15" s="28">
        <f>最低賃金の推移!L12*176</f>
        <v>123200</v>
      </c>
      <c r="L15" s="28">
        <f>最低賃金の推移!M12*176</f>
        <v>124080</v>
      </c>
      <c r="M15" s="28">
        <f>最低賃金の推移!N12*176</f>
        <v>126368</v>
      </c>
      <c r="N15" s="28">
        <f>最低賃金の推移!O12*176</f>
        <v>129008</v>
      </c>
      <c r="O15" s="28">
        <f>最低賃金の推移!P12*176</f>
        <v>132176</v>
      </c>
      <c r="P15" s="28">
        <f>最低賃金の推移!Q12*176</f>
        <v>136400</v>
      </c>
      <c r="Q15" s="28">
        <f>最低賃金の推移!R12*176</f>
        <v>140800</v>
      </c>
      <c r="R15" s="28">
        <f>最低賃金の推移!S12*176</f>
        <v>145376</v>
      </c>
      <c r="S15" s="28">
        <f>最低賃金の推移!T12*176</f>
        <v>150128</v>
      </c>
      <c r="T15" s="28">
        <f>最低賃金の推移!U12*176</f>
        <v>150304</v>
      </c>
      <c r="U15" s="29">
        <f>最低賃金の推移!V12*176</f>
        <v>155232</v>
      </c>
      <c r="V15" s="5" t="s">
        <v>22</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row>
    <row r="16" spans="1:1024">
      <c r="A16" s="5" t="s">
        <v>23</v>
      </c>
      <c r="B16" s="28">
        <f>最低賃金の推移!C13*176</f>
        <v>113344</v>
      </c>
      <c r="C16" s="28">
        <f>最低賃金の推移!D13*176</f>
        <v>113344</v>
      </c>
      <c r="D16" s="28">
        <f>最低賃金の推移!E13*176</f>
        <v>113520</v>
      </c>
      <c r="E16" s="28">
        <f>最低賃金の推移!F13*176</f>
        <v>114224</v>
      </c>
      <c r="F16" s="28">
        <f>最低賃金の推移!G13*176</f>
        <v>115104</v>
      </c>
      <c r="G16" s="28">
        <f>最低賃金の推移!H13*176</f>
        <v>116864</v>
      </c>
      <c r="H16" s="28">
        <f>最低賃金の推移!I13*176</f>
        <v>118800</v>
      </c>
      <c r="I16" s="28">
        <f>最低賃金の推移!J13*176</f>
        <v>118976</v>
      </c>
      <c r="J16" s="28">
        <f>最低賃金の推移!K13*176</f>
        <v>121088</v>
      </c>
      <c r="K16" s="28">
        <f>最低賃金の推移!L13*176</f>
        <v>121440</v>
      </c>
      <c r="L16" s="28">
        <f>最低賃金の推移!M13*176</f>
        <v>122496</v>
      </c>
      <c r="M16" s="28">
        <f>最低賃金の推移!N13*176</f>
        <v>124432</v>
      </c>
      <c r="N16" s="28">
        <f>最低賃金の推移!O13*176</f>
        <v>126896</v>
      </c>
      <c r="O16" s="28">
        <f>最低賃金の推移!P13*176</f>
        <v>129712</v>
      </c>
      <c r="P16" s="28">
        <f>最低賃金の推移!Q13*176</f>
        <v>133584</v>
      </c>
      <c r="Q16" s="28">
        <f>最低賃金の推移!R13*176</f>
        <v>137808</v>
      </c>
      <c r="R16" s="28">
        <f>最低賃金の推移!S13*176</f>
        <v>142384</v>
      </c>
      <c r="S16" s="28">
        <f>最低賃金の推移!T13*176</f>
        <v>146960</v>
      </c>
      <c r="T16" s="28">
        <f>最低賃金の推移!U13*176</f>
        <v>147312</v>
      </c>
      <c r="U16" s="29">
        <f>最低賃金の推移!V13*176</f>
        <v>152240</v>
      </c>
      <c r="V16" s="5" t="s">
        <v>23</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row>
    <row r="17" spans="1:1026">
      <c r="A17" s="5" t="s">
        <v>24</v>
      </c>
      <c r="B17" s="28">
        <f>最低賃金の推移!C14*176</f>
        <v>119328</v>
      </c>
      <c r="C17" s="28">
        <f>最低賃金の推移!D14*176</f>
        <v>119328</v>
      </c>
      <c r="D17" s="28">
        <f>最低賃金の推移!E14*176</f>
        <v>119504</v>
      </c>
      <c r="E17" s="28">
        <f>最低賃金の推移!F14*176</f>
        <v>120032</v>
      </c>
      <c r="F17" s="28">
        <f>最低賃金の推移!G14*176</f>
        <v>120912</v>
      </c>
      <c r="G17" s="28">
        <f>最低賃金の推移!H14*176</f>
        <v>123552</v>
      </c>
      <c r="H17" s="28">
        <f>最低賃金の推移!I14*176</f>
        <v>127072</v>
      </c>
      <c r="I17" s="28">
        <f>最低賃金の推移!J14*176</f>
        <v>129360</v>
      </c>
      <c r="J17" s="28">
        <f>最低賃金の推移!K14*176</f>
        <v>132000</v>
      </c>
      <c r="K17" s="28">
        <f>最低賃金の推移!L14*176</f>
        <v>133584</v>
      </c>
      <c r="L17" s="28">
        <f>最低賃金の推移!M14*176</f>
        <v>135696</v>
      </c>
      <c r="M17" s="28">
        <f>最低賃金の推移!N14*176</f>
        <v>138160</v>
      </c>
      <c r="N17" s="28">
        <f>最低賃金の推移!O14*176</f>
        <v>141152</v>
      </c>
      <c r="O17" s="28">
        <f>最低賃金の推移!P14*176</f>
        <v>144320</v>
      </c>
      <c r="P17" s="28">
        <f>最低賃金の推移!Q14*176</f>
        <v>148720</v>
      </c>
      <c r="Q17" s="28">
        <f>最低賃金の推移!R14*176</f>
        <v>153296</v>
      </c>
      <c r="R17" s="28">
        <f>最低賃金の推移!S14*176</f>
        <v>158048</v>
      </c>
      <c r="S17" s="28">
        <f>最低賃金の推移!T14*176</f>
        <v>162976</v>
      </c>
      <c r="T17" s="28">
        <f>最低賃金の推移!U14*176</f>
        <v>163328</v>
      </c>
      <c r="U17" s="29">
        <f>最低賃金の推移!V14*176</f>
        <v>168256</v>
      </c>
      <c r="V17" s="5" t="s">
        <v>24</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row>
    <row r="18" spans="1:1026">
      <c r="A18" s="5" t="s">
        <v>25</v>
      </c>
      <c r="B18" s="28">
        <f>最低賃金の推移!C15*176</f>
        <v>119152</v>
      </c>
      <c r="C18" s="28">
        <f>最低賃金の推移!D15*176</f>
        <v>119152</v>
      </c>
      <c r="D18" s="28">
        <f>最低賃金の推移!E15*176</f>
        <v>119328</v>
      </c>
      <c r="E18" s="28">
        <f>最低賃金の推移!F15*176</f>
        <v>120032</v>
      </c>
      <c r="F18" s="28">
        <f>最低賃金の推移!G15*176</f>
        <v>120912</v>
      </c>
      <c r="G18" s="28">
        <f>最低賃金の推移!H15*176</f>
        <v>124256</v>
      </c>
      <c r="H18" s="28">
        <f>最低賃金の推移!I15*176</f>
        <v>127248</v>
      </c>
      <c r="I18" s="28">
        <f>最低賃金の推移!J15*176</f>
        <v>128128</v>
      </c>
      <c r="J18" s="28">
        <f>最低賃金の推移!K15*176</f>
        <v>130944</v>
      </c>
      <c r="K18" s="28">
        <f>最低賃金の推移!L15*176</f>
        <v>131648</v>
      </c>
      <c r="L18" s="28">
        <f>最低賃金の推移!M15*176</f>
        <v>133056</v>
      </c>
      <c r="M18" s="28">
        <f>最低賃金の推移!N15*176</f>
        <v>136752</v>
      </c>
      <c r="N18" s="28">
        <f>最低賃金の推移!O15*176</f>
        <v>140448</v>
      </c>
      <c r="O18" s="28">
        <f>最低賃金の推移!P15*176</f>
        <v>143792</v>
      </c>
      <c r="P18" s="28">
        <f>最低賃金の推移!Q15*176</f>
        <v>148192</v>
      </c>
      <c r="Q18" s="28">
        <f>最低賃金の推移!R15*176</f>
        <v>152768</v>
      </c>
      <c r="R18" s="28">
        <f>最低賃金の推移!S15*176</f>
        <v>157520</v>
      </c>
      <c r="S18" s="28">
        <f>最低賃金の推移!T15*176</f>
        <v>162448</v>
      </c>
      <c r="T18" s="28">
        <f>最低賃金の推移!U15*176</f>
        <v>162800</v>
      </c>
      <c r="U18" s="29">
        <f>最低賃金の推移!V15*176</f>
        <v>167728</v>
      </c>
      <c r="V18" s="5" t="s">
        <v>25</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row>
    <row r="19" spans="1:1026">
      <c r="A19" s="5" t="s">
        <v>26</v>
      </c>
      <c r="B19" s="28">
        <f>最低賃金の推移!C16*176</f>
        <v>124608</v>
      </c>
      <c r="C19" s="28">
        <f>最低賃金の推移!D16*176</f>
        <v>124608</v>
      </c>
      <c r="D19" s="28">
        <f>最低賃金の推移!E16*176</f>
        <v>124960</v>
      </c>
      <c r="E19" s="28">
        <f>最低賃金の推移!F16*176</f>
        <v>125664</v>
      </c>
      <c r="F19" s="28">
        <f>最低賃金の推移!G16*176</f>
        <v>126544</v>
      </c>
      <c r="G19" s="28">
        <f>最低賃金の推移!H16*176</f>
        <v>130064</v>
      </c>
      <c r="H19" s="28">
        <f>最低賃金の推移!I16*176</f>
        <v>134816</v>
      </c>
      <c r="I19" s="28">
        <f>最低賃金の推移!J16*176</f>
        <v>139216</v>
      </c>
      <c r="J19" s="28">
        <f>最低賃金の推移!K16*176</f>
        <v>144496</v>
      </c>
      <c r="K19" s="28">
        <f>最低賃金の推移!L16*176</f>
        <v>147312</v>
      </c>
      <c r="L19" s="28">
        <f>最低賃金の推移!M16*176</f>
        <v>149600</v>
      </c>
      <c r="M19" s="28">
        <f>最低賃金の推移!N16*176</f>
        <v>152944</v>
      </c>
      <c r="N19" s="28">
        <f>最低賃金の推移!O16*176</f>
        <v>156288</v>
      </c>
      <c r="O19" s="28">
        <f>最低賃金の推移!P16*176</f>
        <v>159632</v>
      </c>
      <c r="P19" s="28">
        <f>最低賃金の推移!Q16*176</f>
        <v>164032</v>
      </c>
      <c r="Q19" s="28">
        <f>最低賃金の推移!R16*176</f>
        <v>168608</v>
      </c>
      <c r="R19" s="28">
        <f>最低賃金の推移!S16*176</f>
        <v>173360</v>
      </c>
      <c r="S19" s="28">
        <f>最低賃金の推移!T16*176</f>
        <v>178288</v>
      </c>
      <c r="T19" s="28">
        <f>最低賃金の推移!U16*176</f>
        <v>178288</v>
      </c>
      <c r="U19" s="29">
        <f>最低賃金の推移!V16*176</f>
        <v>183216</v>
      </c>
      <c r="V19" s="5" t="s">
        <v>26</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20"/>
      <c r="AML19" s="20"/>
    </row>
    <row r="20" spans="1:1026">
      <c r="A20" s="5" t="s">
        <v>27</v>
      </c>
      <c r="B20" s="28">
        <f>最低賃金の推移!C17*176</f>
        <v>124256</v>
      </c>
      <c r="C20" s="28">
        <f>最低賃金の推移!D17*176</f>
        <v>124432</v>
      </c>
      <c r="D20" s="28">
        <f>最低賃金の推移!E17*176</f>
        <v>124608</v>
      </c>
      <c r="E20" s="28">
        <f>最低賃金の推移!F17*176</f>
        <v>125312</v>
      </c>
      <c r="F20" s="28">
        <f>最低賃金の推移!G17*176</f>
        <v>126192</v>
      </c>
      <c r="G20" s="28">
        <f>最低賃金の推移!H17*176</f>
        <v>129536</v>
      </c>
      <c r="H20" s="28">
        <f>最低賃金の推移!I17*176</f>
        <v>134816</v>
      </c>
      <c r="I20" s="28">
        <f>最低賃金の推移!J17*176</f>
        <v>138864</v>
      </c>
      <c r="J20" s="28">
        <f>最低賃金の推移!K17*176</f>
        <v>143968</v>
      </c>
      <c r="K20" s="28">
        <f>最低賃金の推移!L17*176</f>
        <v>147136</v>
      </c>
      <c r="L20" s="28">
        <f>最低賃金の推移!M17*176</f>
        <v>149424</v>
      </c>
      <c r="M20" s="28">
        <f>最低賃金の推移!N17*176</f>
        <v>152768</v>
      </c>
      <c r="N20" s="28">
        <f>最低賃金の推移!O17*176</f>
        <v>156112</v>
      </c>
      <c r="O20" s="28">
        <f>最低賃金の推移!P17*176</f>
        <v>159280</v>
      </c>
      <c r="P20" s="28">
        <f>最低賃金の推移!Q17*176</f>
        <v>163680</v>
      </c>
      <c r="Q20" s="28">
        <f>最低賃金の推移!R17*176</f>
        <v>168256</v>
      </c>
      <c r="R20" s="28">
        <f>最低賃金の推移!S17*176</f>
        <v>173008</v>
      </c>
      <c r="S20" s="28">
        <f>最低賃金の推移!T17*176</f>
        <v>177936</v>
      </c>
      <c r="T20" s="28">
        <f>最低賃金の推移!U17*176</f>
        <v>178112</v>
      </c>
      <c r="U20" s="29">
        <f>最低賃金の推移!V17*176</f>
        <v>183040</v>
      </c>
      <c r="V20" s="5" t="s">
        <v>27</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row>
    <row r="21" spans="1:1026">
      <c r="A21" s="5"/>
      <c r="B21" s="28"/>
      <c r="C21" s="28"/>
      <c r="D21" s="28"/>
      <c r="E21" s="28"/>
      <c r="F21" s="28"/>
      <c r="G21" s="28"/>
      <c r="H21" s="28"/>
      <c r="I21" s="28"/>
      <c r="J21" s="28"/>
      <c r="K21" s="28"/>
      <c r="L21" s="28"/>
      <c r="M21" s="28"/>
      <c r="N21" s="28"/>
      <c r="O21" s="28"/>
      <c r="P21" s="28"/>
      <c r="Q21" s="28"/>
      <c r="R21" s="28"/>
      <c r="S21" s="28"/>
      <c r="T21" s="28"/>
      <c r="U21" s="29"/>
      <c r="V21" s="5"/>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row>
    <row r="22" spans="1:1026">
      <c r="A22" s="5" t="s">
        <v>28</v>
      </c>
      <c r="B22" s="28">
        <f>最低賃金の推移!C18*176</f>
        <v>112816</v>
      </c>
      <c r="C22" s="28">
        <f>最低賃金の推移!D18*176</f>
        <v>112816</v>
      </c>
      <c r="D22" s="28">
        <f>最低賃金の推移!E18*176</f>
        <v>112992</v>
      </c>
      <c r="E22" s="28">
        <f>最低賃金の推移!F18*176</f>
        <v>113520</v>
      </c>
      <c r="F22" s="28">
        <f>最低賃金の推移!G18*176</f>
        <v>114048</v>
      </c>
      <c r="G22" s="28">
        <f>最低賃金の推移!H18*176</f>
        <v>115632</v>
      </c>
      <c r="H22" s="28">
        <f>最低賃金の推移!I18*176</f>
        <v>117744</v>
      </c>
      <c r="I22" s="28">
        <f>最低賃金の推移!J18*176</f>
        <v>117744</v>
      </c>
      <c r="J22" s="28">
        <f>最低賃金の推移!K18*176</f>
        <v>119856</v>
      </c>
      <c r="K22" s="28">
        <f>最低賃金の推移!L18*176</f>
        <v>120208</v>
      </c>
      <c r="L22" s="28">
        <f>最低賃金の推移!M18*176</f>
        <v>121264</v>
      </c>
      <c r="M22" s="28">
        <f>最低賃金の推移!N18*176</f>
        <v>123376</v>
      </c>
      <c r="N22" s="28">
        <f>最低賃金の推移!O18*176</f>
        <v>125840</v>
      </c>
      <c r="O22" s="28">
        <f>最低賃金の推移!P18*176</f>
        <v>128656</v>
      </c>
      <c r="P22" s="28">
        <f>最低賃金の推移!Q18*176</f>
        <v>132528</v>
      </c>
      <c r="Q22" s="28">
        <f>最低賃金の推移!R18*176</f>
        <v>136928</v>
      </c>
      <c r="R22" s="28">
        <f>最低賃金の推移!S18*176</f>
        <v>141328</v>
      </c>
      <c r="S22" s="28">
        <f>最低賃金の推移!T18*176</f>
        <v>146080</v>
      </c>
      <c r="T22" s="28">
        <f>最低賃金の推移!U18*176</f>
        <v>146256</v>
      </c>
      <c r="U22" s="29">
        <f>最低賃金の推移!V18*176</f>
        <v>151184</v>
      </c>
      <c r="V22" s="5" t="s">
        <v>28</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row>
    <row r="23" spans="1:1026">
      <c r="A23" s="5" t="s">
        <v>29</v>
      </c>
      <c r="B23" s="28">
        <f>最低賃金の推移!C19*176</f>
        <v>113344</v>
      </c>
      <c r="C23" s="28">
        <f>最低賃金の推移!D19*176</f>
        <v>113344</v>
      </c>
      <c r="D23" s="28">
        <f>最低賃金の推移!E19*176</f>
        <v>113344</v>
      </c>
      <c r="E23" s="28">
        <f>最低賃金の推移!F19*176</f>
        <v>114048</v>
      </c>
      <c r="F23" s="28">
        <f>最低賃金の推移!G19*176</f>
        <v>114752</v>
      </c>
      <c r="G23" s="28">
        <f>最低賃金の推移!H19*176</f>
        <v>117216</v>
      </c>
      <c r="H23" s="28">
        <f>最低賃金の推移!I19*176</f>
        <v>119152</v>
      </c>
      <c r="I23" s="28">
        <f>最低賃金の推移!J19*176</f>
        <v>119504</v>
      </c>
      <c r="J23" s="28">
        <f>最低賃金の推移!K19*176</f>
        <v>121616</v>
      </c>
      <c r="K23" s="28">
        <f>最低賃金の推移!L19*176</f>
        <v>121792</v>
      </c>
      <c r="L23" s="28">
        <f>最低賃金の推移!M19*176</f>
        <v>123200</v>
      </c>
      <c r="M23" s="28">
        <f>最低賃金の推移!N19*176</f>
        <v>125312</v>
      </c>
      <c r="N23" s="28">
        <f>最低賃金の推移!O19*176</f>
        <v>128128</v>
      </c>
      <c r="O23" s="28">
        <f>最低賃金の推移!P19*176</f>
        <v>131296</v>
      </c>
      <c r="P23" s="28">
        <f>最低賃金の推移!Q19*176</f>
        <v>135520</v>
      </c>
      <c r="Q23" s="28">
        <f>最低賃金の推移!R19*176</f>
        <v>139920</v>
      </c>
      <c r="R23" s="28">
        <f>最低賃金の推移!S19*176</f>
        <v>144496</v>
      </c>
      <c r="S23" s="28">
        <f>最低賃金の推移!T19*176</f>
        <v>149248</v>
      </c>
      <c r="T23" s="28">
        <f>最低賃金の推移!U19*176</f>
        <v>149424</v>
      </c>
      <c r="U23" s="29">
        <f>最低賃金の推移!V19*176</f>
        <v>154352</v>
      </c>
      <c r="V23" s="5" t="s">
        <v>29</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row>
    <row r="24" spans="1:1026">
      <c r="A24" s="5" t="s">
        <v>30</v>
      </c>
      <c r="B24" s="28">
        <f>最低賃金の推移!C20*176</f>
        <v>113520</v>
      </c>
      <c r="C24" s="28">
        <f>最低賃金の推移!D20*176</f>
        <v>113520</v>
      </c>
      <c r="D24" s="28">
        <f>最低賃金の推移!E20*176</f>
        <v>113696</v>
      </c>
      <c r="E24" s="28">
        <f>最低賃金の推移!F20*176</f>
        <v>114224</v>
      </c>
      <c r="F24" s="28">
        <f>最低賃金の推移!G20*176</f>
        <v>114752</v>
      </c>
      <c r="G24" s="28">
        <f>最低賃金の推移!H20*176</f>
        <v>116512</v>
      </c>
      <c r="H24" s="28">
        <f>最低賃金の推移!I20*176</f>
        <v>118448</v>
      </c>
      <c r="I24" s="28">
        <f>最低賃金の推移!J20*176</f>
        <v>118624</v>
      </c>
      <c r="J24" s="28">
        <f>最低賃金の推移!K20*176</f>
        <v>120736</v>
      </c>
      <c r="K24" s="28">
        <f>最低賃金の推移!L20*176</f>
        <v>120912</v>
      </c>
      <c r="L24" s="28">
        <f>最低賃金の推移!M20*176</f>
        <v>121968</v>
      </c>
      <c r="M24" s="28">
        <f>最低賃金の推移!N20*176</f>
        <v>123904</v>
      </c>
      <c r="N24" s="28">
        <f>最低賃金の推移!O20*176</f>
        <v>126368</v>
      </c>
      <c r="O24" s="28">
        <f>最低賃金の推移!P20*176</f>
        <v>129360</v>
      </c>
      <c r="P24" s="28">
        <f>最低賃金の推移!Q20*176</f>
        <v>133232</v>
      </c>
      <c r="Q24" s="28">
        <f>最低賃金の推移!R20*176</f>
        <v>137456</v>
      </c>
      <c r="R24" s="28">
        <f>最低賃金の推移!S20*176</f>
        <v>141856</v>
      </c>
      <c r="S24" s="28">
        <f>最低賃金の推移!T20*176</f>
        <v>146432</v>
      </c>
      <c r="T24" s="28">
        <f>最低賃金の推移!U20*176</f>
        <v>146608</v>
      </c>
      <c r="U24" s="29">
        <f>最低賃金の推移!V20*176</f>
        <v>151536</v>
      </c>
      <c r="V24" s="5" t="s">
        <v>30</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row>
    <row r="25" spans="1:1026">
      <c r="A25" s="5" t="s">
        <v>31</v>
      </c>
      <c r="B25" s="28">
        <f>最低賃金の推移!C21*176</f>
        <v>112992</v>
      </c>
      <c r="C25" s="28">
        <f>最低賃金の推移!D21*176</f>
        <v>112992</v>
      </c>
      <c r="D25" s="28">
        <f>最低賃金の推移!E21*176</f>
        <v>113168</v>
      </c>
      <c r="E25" s="28">
        <f>最低賃金の推移!F21*176</f>
        <v>113520</v>
      </c>
      <c r="F25" s="28">
        <f>最低賃金の推移!G21*176</f>
        <v>114224</v>
      </c>
      <c r="G25" s="28">
        <f>最低賃金の推移!H21*176</f>
        <v>115984</v>
      </c>
      <c r="H25" s="28">
        <f>最低賃金の推移!I21*176</f>
        <v>117920</v>
      </c>
      <c r="I25" s="28">
        <f>最低賃金の推移!J21*176</f>
        <v>118096</v>
      </c>
      <c r="J25" s="28">
        <f>最低賃金の推移!K21*176</f>
        <v>120208</v>
      </c>
      <c r="K25" s="28">
        <f>最低賃金の推移!L21*176</f>
        <v>120384</v>
      </c>
      <c r="L25" s="28">
        <f>最低賃金の推移!M21*176</f>
        <v>121440</v>
      </c>
      <c r="M25" s="28">
        <f>最低賃金の推移!N21*176</f>
        <v>123376</v>
      </c>
      <c r="N25" s="28">
        <f>最低賃金の推移!O21*176</f>
        <v>126016</v>
      </c>
      <c r="O25" s="28">
        <f>最低賃金の推移!P21*176</f>
        <v>128832</v>
      </c>
      <c r="P25" s="28">
        <f>最低賃金の推移!Q21*176</f>
        <v>132704</v>
      </c>
      <c r="Q25" s="28">
        <f>最低賃金の推移!R21*176</f>
        <v>136928</v>
      </c>
      <c r="R25" s="28">
        <f>最低賃金の推移!S21*176</f>
        <v>141328</v>
      </c>
      <c r="S25" s="28">
        <f>最低賃金の推移!T21*176</f>
        <v>145904</v>
      </c>
      <c r="T25" s="28">
        <f>最低賃金の推移!U21*176</f>
        <v>146080</v>
      </c>
      <c r="U25" s="29">
        <f>最低賃金の推移!V21*176</f>
        <v>151008</v>
      </c>
      <c r="V25" s="5" t="s">
        <v>31</v>
      </c>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row>
    <row r="26" spans="1:1026">
      <c r="A26" s="5" t="s">
        <v>32</v>
      </c>
      <c r="B26" s="28">
        <f>最低賃金の推移!C22*176</f>
        <v>113872</v>
      </c>
      <c r="C26" s="28">
        <f>最低賃金の推移!D22*176</f>
        <v>113872</v>
      </c>
      <c r="D26" s="28">
        <f>最低賃金の推移!E22*176</f>
        <v>114048</v>
      </c>
      <c r="E26" s="28">
        <f>最低賃金の推移!F22*176</f>
        <v>114576</v>
      </c>
      <c r="F26" s="28">
        <f>最低賃金の推移!G22*176</f>
        <v>115280</v>
      </c>
      <c r="G26" s="28">
        <f>最低賃金の推移!H22*176</f>
        <v>117040</v>
      </c>
      <c r="H26" s="28">
        <f>最低賃金の推移!I22*176</f>
        <v>118976</v>
      </c>
      <c r="I26" s="28">
        <f>最低賃金の推移!J22*176</f>
        <v>119152</v>
      </c>
      <c r="J26" s="28">
        <f>最低賃金の推移!K22*176</f>
        <v>121264</v>
      </c>
      <c r="K26" s="28">
        <f>最低賃金の推移!L22*176</f>
        <v>121440</v>
      </c>
      <c r="L26" s="28">
        <f>最低賃金の推移!M22*176</f>
        <v>122320</v>
      </c>
      <c r="M26" s="28">
        <f>最低賃金の推移!N22*176</f>
        <v>124256</v>
      </c>
      <c r="N26" s="28">
        <f>最低賃金の推移!O22*176</f>
        <v>126896</v>
      </c>
      <c r="O26" s="28">
        <f>最低賃金の推移!P22*176</f>
        <v>129712</v>
      </c>
      <c r="P26" s="28">
        <f>最低賃金の推移!Q22*176</f>
        <v>133584</v>
      </c>
      <c r="Q26" s="28">
        <f>最低賃金の推移!R22*176</f>
        <v>137984</v>
      </c>
      <c r="R26" s="28">
        <f>最低賃金の推移!S22*176</f>
        <v>142560</v>
      </c>
      <c r="S26" s="28">
        <f>最低賃金の推移!T22*176</f>
        <v>147312</v>
      </c>
      <c r="T26" s="28">
        <f>最低賃金の推移!U22*176</f>
        <v>147488</v>
      </c>
      <c r="U26" s="29">
        <f>最低賃金の推移!V22*176</f>
        <v>152416</v>
      </c>
      <c r="V26" s="5" t="s">
        <v>32</v>
      </c>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row>
    <row r="27" spans="1:1026">
      <c r="A27" s="5" t="s">
        <v>33</v>
      </c>
      <c r="B27" s="28">
        <f>最低賃金の推移!C23*176</f>
        <v>113696</v>
      </c>
      <c r="C27" s="28">
        <f>最低賃金の推移!D23*176</f>
        <v>113696</v>
      </c>
      <c r="D27" s="28">
        <f>最低賃金の推移!E23*176</f>
        <v>113872</v>
      </c>
      <c r="E27" s="28">
        <f>最低賃金の推移!F23*176</f>
        <v>114400</v>
      </c>
      <c r="F27" s="28">
        <f>最低賃金の推移!G23*176</f>
        <v>115280</v>
      </c>
      <c r="G27" s="28">
        <f>最低賃金の推移!H23*176</f>
        <v>117744</v>
      </c>
      <c r="H27" s="28">
        <f>最低賃金の推移!I23*176</f>
        <v>119680</v>
      </c>
      <c r="I27" s="28">
        <f>最低賃金の推移!J23*176</f>
        <v>119856</v>
      </c>
      <c r="J27" s="28">
        <f>最低賃金の推移!K23*176</f>
        <v>121968</v>
      </c>
      <c r="K27" s="28">
        <f>最低賃金の推移!L23*176</f>
        <v>122144</v>
      </c>
      <c r="L27" s="28">
        <f>最低賃金の推移!M23*176</f>
        <v>123200</v>
      </c>
      <c r="M27" s="28">
        <f>最低賃金の推移!N23*176</f>
        <v>125488</v>
      </c>
      <c r="N27" s="28">
        <f>最低賃金の推移!O23*176</f>
        <v>128128</v>
      </c>
      <c r="O27" s="28">
        <f>最低賃金の推移!P23*176</f>
        <v>131296</v>
      </c>
      <c r="P27" s="28">
        <f>最低賃金の推移!Q23*176</f>
        <v>135520</v>
      </c>
      <c r="Q27" s="28">
        <f>最低賃金の推移!R23*176</f>
        <v>139920</v>
      </c>
      <c r="R27" s="28">
        <f>最低賃金の推移!S23*176</f>
        <v>144496</v>
      </c>
      <c r="S27" s="28">
        <f>最低賃金の推移!T23*176</f>
        <v>149248</v>
      </c>
      <c r="T27" s="28">
        <f>最低賃金の推移!U23*176</f>
        <v>149424</v>
      </c>
      <c r="U27" s="29">
        <f>最低賃金の推移!V23*176</f>
        <v>154352</v>
      </c>
      <c r="V27" s="5" t="s">
        <v>33</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row>
    <row r="28" spans="1:1026">
      <c r="A28" s="5" t="s">
        <v>34</v>
      </c>
      <c r="B28" s="28">
        <f>最低賃金の推移!C24*176</f>
        <v>117568</v>
      </c>
      <c r="C28" s="28">
        <f>最低賃金の推移!D24*176</f>
        <v>117568</v>
      </c>
      <c r="D28" s="28">
        <f>最低賃金の推移!E24*176</f>
        <v>117744</v>
      </c>
      <c r="E28" s="28">
        <f>最低賃金の推移!F24*176</f>
        <v>118096</v>
      </c>
      <c r="F28" s="28">
        <f>最低賃金の推移!G24*176</f>
        <v>118800</v>
      </c>
      <c r="G28" s="28">
        <f>最低賃金の推移!H24*176</f>
        <v>120560</v>
      </c>
      <c r="H28" s="28">
        <f>最低賃金の推移!I24*176</f>
        <v>122496</v>
      </c>
      <c r="I28" s="28">
        <f>最低賃金の推移!J24*176</f>
        <v>122496</v>
      </c>
      <c r="J28" s="28">
        <f>最低賃金の推移!K24*176</f>
        <v>124256</v>
      </c>
      <c r="K28" s="28">
        <f>最低賃金の推移!L24*176</f>
        <v>124432</v>
      </c>
      <c r="L28" s="28">
        <f>最低賃金の推移!M24*176</f>
        <v>125488</v>
      </c>
      <c r="M28" s="28">
        <f>最低賃金の推移!N24*176</f>
        <v>127424</v>
      </c>
      <c r="N28" s="28">
        <f>最低賃金の推移!O24*176</f>
        <v>129888</v>
      </c>
      <c r="O28" s="28">
        <f>最低賃金の推移!P24*176</f>
        <v>132704</v>
      </c>
      <c r="P28" s="28">
        <f>最低賃金の推移!Q24*176</f>
        <v>136576</v>
      </c>
      <c r="Q28" s="28">
        <f>最低賃金の推移!R24*176</f>
        <v>140800</v>
      </c>
      <c r="R28" s="28">
        <f>最低賃金の推移!S24*176</f>
        <v>145200</v>
      </c>
      <c r="S28" s="28">
        <f>最低賃金の推移!T24*176</f>
        <v>149776</v>
      </c>
      <c r="T28" s="28">
        <f>最低賃金の推移!U24*176</f>
        <v>149952</v>
      </c>
      <c r="U28" s="29">
        <f>最低賃金の推移!V24*176</f>
        <v>154880</v>
      </c>
      <c r="V28" s="5" t="s">
        <v>34</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row>
    <row r="29" spans="1:1026">
      <c r="A29" s="5" t="s">
        <v>35</v>
      </c>
      <c r="B29" s="28">
        <f>最低賃金の推移!C25*176</f>
        <v>118096</v>
      </c>
      <c r="C29" s="28">
        <f>最低賃金の推移!D25*176</f>
        <v>118096</v>
      </c>
      <c r="D29" s="28">
        <f>最低賃金の推移!E25*176</f>
        <v>118448</v>
      </c>
      <c r="E29" s="28">
        <f>最低賃金の推移!F25*176</f>
        <v>119152</v>
      </c>
      <c r="F29" s="28">
        <f>最低賃金の推移!G25*176</f>
        <v>120032</v>
      </c>
      <c r="G29" s="28">
        <f>最低賃金の推移!H25*176</f>
        <v>122672</v>
      </c>
      <c r="H29" s="28">
        <f>最低賃金の推移!I25*176</f>
        <v>125136</v>
      </c>
      <c r="I29" s="28">
        <f>最低賃金の推移!J25*176</f>
        <v>125488</v>
      </c>
      <c r="J29" s="28">
        <f>最低賃金の推移!K25*176</f>
        <v>127600</v>
      </c>
      <c r="K29" s="28">
        <f>最低賃金の推移!L25*176</f>
        <v>128128</v>
      </c>
      <c r="L29" s="28">
        <f>最低賃金の推移!M25*176</f>
        <v>129360</v>
      </c>
      <c r="M29" s="28">
        <f>最低賃金の推移!N25*176</f>
        <v>131824</v>
      </c>
      <c r="N29" s="28">
        <f>最低賃金の推移!O25*176</f>
        <v>134640</v>
      </c>
      <c r="O29" s="28">
        <f>最低賃金の推移!P25*176</f>
        <v>137808</v>
      </c>
      <c r="P29" s="28">
        <f>最低賃金の推移!Q25*176</f>
        <v>142032</v>
      </c>
      <c r="Q29" s="28">
        <f>最低賃金の推移!R25*176</f>
        <v>146432</v>
      </c>
      <c r="R29" s="28">
        <f>最低賃金の推移!S25*176</f>
        <v>151008</v>
      </c>
      <c r="S29" s="28">
        <f>最低賃金の推移!T25*176</f>
        <v>155760</v>
      </c>
      <c r="T29" s="28">
        <f>最低賃金の推移!U25*176</f>
        <v>155760</v>
      </c>
      <c r="U29" s="29">
        <f>最低賃金の推移!V25*176</f>
        <v>160688</v>
      </c>
      <c r="V29" s="5" t="s">
        <v>35</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row>
    <row r="30" spans="1:1026">
      <c r="A30" s="5" t="s">
        <v>36</v>
      </c>
      <c r="B30" s="28">
        <f>最低賃金の推移!C26*176</f>
        <v>119856</v>
      </c>
      <c r="C30" s="28">
        <f>最低賃金の推移!D26*176</f>
        <v>119856</v>
      </c>
      <c r="D30" s="28">
        <f>最低賃金の推移!E26*176</f>
        <v>120208</v>
      </c>
      <c r="E30" s="28">
        <f>最低賃金の推移!F26*176</f>
        <v>121088</v>
      </c>
      <c r="F30" s="28">
        <f>最低賃金の推移!G26*176</f>
        <v>122144</v>
      </c>
      <c r="G30" s="28">
        <f>最低賃金の推移!H26*176</f>
        <v>125664</v>
      </c>
      <c r="H30" s="28">
        <f>最低賃金の推移!I26*176</f>
        <v>128656</v>
      </c>
      <c r="I30" s="28">
        <f>最低賃金の推移!J26*176</f>
        <v>128832</v>
      </c>
      <c r="J30" s="28">
        <f>最低賃金の推移!K26*176</f>
        <v>131120</v>
      </c>
      <c r="K30" s="28">
        <f>最低賃金の推移!L26*176</f>
        <v>132000</v>
      </c>
      <c r="L30" s="28">
        <f>最低賃金の推移!M26*176</f>
        <v>133408</v>
      </c>
      <c r="M30" s="28">
        <f>最低賃金の推移!N26*176</f>
        <v>137280</v>
      </c>
      <c r="N30" s="28">
        <f>最低賃金の推移!O26*176</f>
        <v>140800</v>
      </c>
      <c r="O30" s="28">
        <f>最低賃金の推移!P26*176</f>
        <v>144320</v>
      </c>
      <c r="P30" s="28">
        <f>最低賃金の推移!Q26*176</f>
        <v>148720</v>
      </c>
      <c r="Q30" s="28">
        <f>最低賃金の推移!R26*176</f>
        <v>153296</v>
      </c>
      <c r="R30" s="28">
        <f>最低賃金の推移!S26*176</f>
        <v>158048</v>
      </c>
      <c r="S30" s="28">
        <f>最低賃金の推移!T26*176</f>
        <v>162976</v>
      </c>
      <c r="T30" s="28">
        <f>最低賃金の推移!U26*176</f>
        <v>163152</v>
      </c>
      <c r="U30" s="29">
        <f>最低賃金の推移!V26*176</f>
        <v>168080</v>
      </c>
      <c r="V30" s="5" t="s">
        <v>36</v>
      </c>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row>
    <row r="31" spans="1:1026">
      <c r="A31" s="5"/>
      <c r="B31" s="28"/>
      <c r="C31" s="28"/>
      <c r="D31" s="28"/>
      <c r="E31" s="28"/>
      <c r="F31" s="28"/>
      <c r="G31" s="28"/>
      <c r="H31" s="28"/>
      <c r="I31" s="28"/>
      <c r="J31" s="28"/>
      <c r="K31" s="28"/>
      <c r="L31" s="28"/>
      <c r="M31" s="28"/>
      <c r="N31" s="28"/>
      <c r="O31" s="28"/>
      <c r="P31" s="28"/>
      <c r="Q31" s="28"/>
      <c r="R31" s="28"/>
      <c r="S31" s="28"/>
      <c r="T31" s="28"/>
      <c r="U31" s="29"/>
      <c r="V31" s="5"/>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row>
    <row r="32" spans="1:1026">
      <c r="A32" s="5" t="s">
        <v>37</v>
      </c>
      <c r="B32" s="28">
        <f>最低賃金の推移!C27*176</f>
        <v>117392</v>
      </c>
      <c r="C32" s="28">
        <f>最低賃金の推移!D27*176</f>
        <v>117392</v>
      </c>
      <c r="D32" s="28">
        <f>最低賃金の推移!E27*176</f>
        <v>117568</v>
      </c>
      <c r="E32" s="28">
        <f>最低賃金の推移!F27*176</f>
        <v>118096</v>
      </c>
      <c r="F32" s="28">
        <f>最低賃金の推移!G27*176</f>
        <v>118800</v>
      </c>
      <c r="G32" s="28">
        <f>最低賃金の推移!H27*176</f>
        <v>121264</v>
      </c>
      <c r="H32" s="28">
        <f>最低賃金の推移!I27*176</f>
        <v>123376</v>
      </c>
      <c r="I32" s="28">
        <f>最低賃金の推移!J27*176</f>
        <v>123552</v>
      </c>
      <c r="J32" s="28">
        <f>最低賃金の推移!K27*176</f>
        <v>125664</v>
      </c>
      <c r="K32" s="28">
        <f>最低賃金の推移!L27*176</f>
        <v>126192</v>
      </c>
      <c r="L32" s="28">
        <f>最低賃金の推移!M27*176</f>
        <v>127424</v>
      </c>
      <c r="M32" s="28">
        <f>最低賃金の推移!N27*176</f>
        <v>129712</v>
      </c>
      <c r="N32" s="28">
        <f>最低賃金の推移!O27*176</f>
        <v>132528</v>
      </c>
      <c r="O32" s="28">
        <f>最低賃金の推移!P27*176</f>
        <v>135696</v>
      </c>
      <c r="P32" s="28">
        <f>最低賃金の推移!Q27*176</f>
        <v>139920</v>
      </c>
      <c r="Q32" s="28">
        <f>最低賃金の推移!R27*176</f>
        <v>144320</v>
      </c>
      <c r="R32" s="28">
        <f>最低賃金の推移!S27*176</f>
        <v>148896</v>
      </c>
      <c r="S32" s="28">
        <f>最低賃金の推移!T27*176</f>
        <v>153648</v>
      </c>
      <c r="T32" s="28">
        <f>最低賃金の推移!U27*176</f>
        <v>153824</v>
      </c>
      <c r="U32" s="29">
        <f>最低賃金の推移!V27*176</f>
        <v>158752</v>
      </c>
      <c r="V32" s="5" t="s">
        <v>37</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row>
    <row r="33" spans="1:1024">
      <c r="A33" s="5" t="s">
        <v>38</v>
      </c>
      <c r="B33" s="28">
        <f>最低賃金の推移!C28*176</f>
        <v>114576</v>
      </c>
      <c r="C33" s="28">
        <f>最低賃金の推移!D28*176</f>
        <v>114576</v>
      </c>
      <c r="D33" s="28">
        <f>最低賃金の推移!E28*176</f>
        <v>114752</v>
      </c>
      <c r="E33" s="28">
        <f>最低賃金の推移!F28*176</f>
        <v>115632</v>
      </c>
      <c r="F33" s="28">
        <f>最低賃金の推移!G28*176</f>
        <v>116512</v>
      </c>
      <c r="G33" s="28">
        <f>最低賃金の推移!H28*176</f>
        <v>119152</v>
      </c>
      <c r="H33" s="28">
        <f>最低賃金の推移!I28*176</f>
        <v>121616</v>
      </c>
      <c r="I33" s="28">
        <f>最低賃金の推移!J28*176</f>
        <v>121968</v>
      </c>
      <c r="J33" s="28">
        <f>最低賃金の推移!K28*176</f>
        <v>124256</v>
      </c>
      <c r="K33" s="28">
        <f>最低賃金の推移!L28*176</f>
        <v>124784</v>
      </c>
      <c r="L33" s="28">
        <f>最低賃金の推移!M28*176</f>
        <v>126016</v>
      </c>
      <c r="M33" s="28">
        <f>最低賃金の推移!N28*176</f>
        <v>128480</v>
      </c>
      <c r="N33" s="28">
        <f>最低賃金の推移!O28*176</f>
        <v>131296</v>
      </c>
      <c r="O33" s="28">
        <f>最低賃金の推移!P28*176</f>
        <v>134464</v>
      </c>
      <c r="P33" s="28">
        <f>最低賃金の推移!Q28*176</f>
        <v>138688</v>
      </c>
      <c r="Q33" s="28">
        <f>最低賃金の推移!R28*176</f>
        <v>142912</v>
      </c>
      <c r="R33" s="28">
        <f>最低賃金の推移!S28*176</f>
        <v>147664</v>
      </c>
      <c r="S33" s="28">
        <f>最低賃金の推移!T28*176</f>
        <v>152416</v>
      </c>
      <c r="T33" s="28">
        <f>最低賃金の推移!U28*176</f>
        <v>152768</v>
      </c>
      <c r="U33" s="29">
        <f>最低賃金の推移!V28*176</f>
        <v>157696</v>
      </c>
      <c r="V33" s="5" t="s">
        <v>38</v>
      </c>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row>
    <row r="34" spans="1:1024">
      <c r="A34" s="5" t="s">
        <v>39</v>
      </c>
      <c r="B34" s="28">
        <f>最低賃金の推移!C29*176</f>
        <v>119152</v>
      </c>
      <c r="C34" s="28">
        <f>最低賃金の推移!D29*176</f>
        <v>119152</v>
      </c>
      <c r="D34" s="28">
        <f>最低賃金の推移!E29*176</f>
        <v>119328</v>
      </c>
      <c r="E34" s="28">
        <f>最低賃金の推移!F29*176</f>
        <v>120032</v>
      </c>
      <c r="F34" s="28">
        <f>最低賃金の推移!G29*176</f>
        <v>120736</v>
      </c>
      <c r="G34" s="28">
        <f>最低賃金の推移!H29*176</f>
        <v>123200</v>
      </c>
      <c r="H34" s="28">
        <f>最低賃金の推移!I29*176</f>
        <v>126192</v>
      </c>
      <c r="I34" s="28">
        <f>最低賃金の推移!J29*176</f>
        <v>128304</v>
      </c>
      <c r="J34" s="28">
        <f>最低賃金の推移!K29*176</f>
        <v>131824</v>
      </c>
      <c r="K34" s="28">
        <f>最低賃金の推移!L29*176</f>
        <v>132176</v>
      </c>
      <c r="L34" s="28">
        <f>最低賃金の推移!M29*176</f>
        <v>133584</v>
      </c>
      <c r="M34" s="28">
        <f>最低賃金の推移!N29*176</f>
        <v>136048</v>
      </c>
      <c r="N34" s="28">
        <f>最低賃金の推移!O29*176</f>
        <v>138864</v>
      </c>
      <c r="O34" s="28">
        <f>最低賃金の推移!P29*176</f>
        <v>142032</v>
      </c>
      <c r="P34" s="28">
        <f>最低賃金の推移!Q29*176</f>
        <v>146256</v>
      </c>
      <c r="Q34" s="28">
        <f>最低賃金の推移!R29*176</f>
        <v>150656</v>
      </c>
      <c r="R34" s="28">
        <f>最低賃金の推移!S29*176</f>
        <v>155232</v>
      </c>
      <c r="S34" s="28">
        <f>最低賃金の推移!T29*176</f>
        <v>159984</v>
      </c>
      <c r="T34" s="28">
        <f>最低賃金の推移!U29*176</f>
        <v>159984</v>
      </c>
      <c r="U34" s="29">
        <f>最低賃金の推移!V29*176</f>
        <v>164912</v>
      </c>
      <c r="V34" s="5" t="s">
        <v>39</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row>
    <row r="35" spans="1:1024">
      <c r="A35" s="5" t="s">
        <v>40</v>
      </c>
      <c r="B35" s="28">
        <f>最低賃金の推移!C30*176</f>
        <v>123728</v>
      </c>
      <c r="C35" s="28">
        <f>最低賃金の推移!D30*176</f>
        <v>123728</v>
      </c>
      <c r="D35" s="28">
        <f>最低賃金の推移!E30*176</f>
        <v>123904</v>
      </c>
      <c r="E35" s="28">
        <f>最低賃金の推移!F30*176</f>
        <v>124608</v>
      </c>
      <c r="F35" s="28">
        <f>最低賃金の推移!G30*176</f>
        <v>125312</v>
      </c>
      <c r="G35" s="28">
        <f>最低賃金の推移!H30*176</f>
        <v>128656</v>
      </c>
      <c r="H35" s="28">
        <f>最低賃金の推移!I30*176</f>
        <v>131648</v>
      </c>
      <c r="I35" s="28">
        <f>最低賃金の推移!J30*176</f>
        <v>134112</v>
      </c>
      <c r="J35" s="28">
        <f>最低賃金の推移!K30*176</f>
        <v>137104</v>
      </c>
      <c r="K35" s="28">
        <f>最低賃金の推移!L30*176</f>
        <v>138336</v>
      </c>
      <c r="L35" s="28">
        <f>最低賃金の推移!M30*176</f>
        <v>140800</v>
      </c>
      <c r="M35" s="28">
        <f>最低賃金の推移!N30*176</f>
        <v>144144</v>
      </c>
      <c r="N35" s="28">
        <f>最低賃金の推移!O30*176</f>
        <v>147488</v>
      </c>
      <c r="O35" s="28">
        <f>最低賃金の推移!P30*176</f>
        <v>151008</v>
      </c>
      <c r="P35" s="28">
        <f>最低賃金の推移!Q30*176</f>
        <v>155408</v>
      </c>
      <c r="Q35" s="28">
        <f>最低賃金の推移!R30*176</f>
        <v>159984</v>
      </c>
      <c r="R35" s="28">
        <f>最低賃金の推移!S30*176</f>
        <v>164736</v>
      </c>
      <c r="S35" s="28">
        <f>最低賃金の推移!T30*176</f>
        <v>169312</v>
      </c>
      <c r="T35" s="28">
        <f>最低賃金の推移!U30*176</f>
        <v>169664</v>
      </c>
      <c r="U35" s="29">
        <f>最低賃金の推移!V30*176</f>
        <v>174592</v>
      </c>
      <c r="V35" s="5" t="s">
        <v>40</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row>
    <row r="36" spans="1:1024">
      <c r="A36" s="5" t="s">
        <v>41</v>
      </c>
      <c r="B36" s="28">
        <f>最低賃金の推移!C31*176</f>
        <v>118800</v>
      </c>
      <c r="C36" s="28">
        <f>最低賃金の推移!D31*176</f>
        <v>118800</v>
      </c>
      <c r="D36" s="28">
        <f>最低賃金の推移!E31*176</f>
        <v>118976</v>
      </c>
      <c r="E36" s="28">
        <f>最低賃金の推移!F31*176</f>
        <v>119504</v>
      </c>
      <c r="F36" s="28">
        <f>最低賃金の推移!G31*176</f>
        <v>120208</v>
      </c>
      <c r="G36" s="28">
        <f>最低賃金の推移!H31*176</f>
        <v>122672</v>
      </c>
      <c r="H36" s="28">
        <f>最低賃金の推移!I31*176</f>
        <v>125312</v>
      </c>
      <c r="I36" s="28">
        <f>最低賃金の推移!J31*176</f>
        <v>126896</v>
      </c>
      <c r="J36" s="28">
        <f>最低賃金の推移!K31*176</f>
        <v>129184</v>
      </c>
      <c r="K36" s="28">
        <f>最低賃金の推移!L31*176</f>
        <v>130064</v>
      </c>
      <c r="L36" s="28">
        <f>最低賃金の推移!M31*176</f>
        <v>131824</v>
      </c>
      <c r="M36" s="28">
        <f>最低賃金の推移!N31*176</f>
        <v>133936</v>
      </c>
      <c r="N36" s="28">
        <f>最低賃金の推移!O31*176</f>
        <v>136576</v>
      </c>
      <c r="O36" s="28">
        <f>最低賃金の推移!P31*176</f>
        <v>139744</v>
      </c>
      <c r="P36" s="28">
        <f>最低賃金の推移!Q31*176</f>
        <v>144144</v>
      </c>
      <c r="Q36" s="28">
        <f>最低賃金の推移!R31*176</f>
        <v>148544</v>
      </c>
      <c r="R36" s="28">
        <f>最低賃金の推移!S31*176</f>
        <v>153296</v>
      </c>
      <c r="S36" s="28">
        <f>最低賃金の推移!T31*176</f>
        <v>158224</v>
      </c>
      <c r="T36" s="28">
        <f>最低賃金の推移!U31*176</f>
        <v>158400</v>
      </c>
      <c r="U36" s="29">
        <f>最低賃金の推移!V31*176</f>
        <v>163328</v>
      </c>
      <c r="V36" s="5" t="s">
        <v>41</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row>
    <row r="37" spans="1:1024">
      <c r="A37" s="5" t="s">
        <v>42</v>
      </c>
      <c r="B37" s="28">
        <f>最低賃金の推移!C32*176</f>
        <v>113872</v>
      </c>
      <c r="C37" s="28">
        <f>最低賃金の推移!D32*176</f>
        <v>113872</v>
      </c>
      <c r="D37" s="28">
        <f>最低賃金の推移!E32*176</f>
        <v>114048</v>
      </c>
      <c r="E37" s="28">
        <f>最低賃金の推移!F32*176</f>
        <v>114752</v>
      </c>
      <c r="F37" s="28">
        <f>最低賃金の推移!G32*176</f>
        <v>115456</v>
      </c>
      <c r="G37" s="28">
        <f>最低賃金の推移!H32*176</f>
        <v>117392</v>
      </c>
      <c r="H37" s="28">
        <f>最低賃金の推移!I32*176</f>
        <v>119328</v>
      </c>
      <c r="I37" s="28">
        <f>最低賃金の推移!J32*176</f>
        <v>119504</v>
      </c>
      <c r="J37" s="28">
        <f>最低賃金の推移!K32*176</f>
        <v>121616</v>
      </c>
      <c r="K37" s="28">
        <f>最低賃金の推移!L32*176</f>
        <v>121968</v>
      </c>
      <c r="L37" s="28">
        <f>最低賃金の推移!M32*176</f>
        <v>123024</v>
      </c>
      <c r="M37" s="28">
        <f>最低賃金の推移!N32*176</f>
        <v>124960</v>
      </c>
      <c r="N37" s="28">
        <f>最低賃金の推移!O32*176</f>
        <v>127424</v>
      </c>
      <c r="O37" s="28">
        <f>最低賃金の推移!P32*176</f>
        <v>130240</v>
      </c>
      <c r="P37" s="28">
        <f>最低賃金の推移!Q32*176</f>
        <v>134112</v>
      </c>
      <c r="Q37" s="28">
        <f>最低賃金の推移!R32*176</f>
        <v>138336</v>
      </c>
      <c r="R37" s="28">
        <f>最低賃金の推移!S32*176</f>
        <v>142736</v>
      </c>
      <c r="S37" s="28">
        <f>最低賃金の推移!T32*176</f>
        <v>147312</v>
      </c>
      <c r="T37" s="28">
        <f>最低賃金の推移!U32*176</f>
        <v>147488</v>
      </c>
      <c r="U37" s="29">
        <f>最低賃金の推移!V32*176</f>
        <v>152416</v>
      </c>
      <c r="V37" s="5" t="s">
        <v>42</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row>
    <row r="38" spans="1:1024">
      <c r="A38" s="5" t="s">
        <v>43</v>
      </c>
      <c r="B38" s="28">
        <f>最低賃金の推移!C33*176</f>
        <v>113520</v>
      </c>
      <c r="C38" s="28">
        <f>最低賃金の推移!D33*176</f>
        <v>113520</v>
      </c>
      <c r="D38" s="28">
        <f>最低賃金の推移!E33*176</f>
        <v>113520</v>
      </c>
      <c r="E38" s="28">
        <f>最低賃金の推移!F33*176</f>
        <v>114224</v>
      </c>
      <c r="F38" s="28">
        <f>最低賃金の推移!G33*176</f>
        <v>114752</v>
      </c>
      <c r="G38" s="28">
        <f>最低賃金の推移!H33*176</f>
        <v>116512</v>
      </c>
      <c r="H38" s="28">
        <f>最低賃金の推移!I33*176</f>
        <v>118448</v>
      </c>
      <c r="I38" s="28">
        <f>最低賃金の推移!J33*176</f>
        <v>118624</v>
      </c>
      <c r="J38" s="28">
        <f>最低賃金の推移!K33*176</f>
        <v>120384</v>
      </c>
      <c r="K38" s="28">
        <f>最低賃金の推移!L33*176</f>
        <v>120560</v>
      </c>
      <c r="L38" s="28">
        <f>最低賃金の推移!M33*176</f>
        <v>121440</v>
      </c>
      <c r="M38" s="28">
        <f>最低賃金の推移!N33*176</f>
        <v>123376</v>
      </c>
      <c r="N38" s="28">
        <f>最低賃金の推移!O33*176</f>
        <v>125840</v>
      </c>
      <c r="O38" s="28">
        <f>最低賃金の推移!P33*176</f>
        <v>128656</v>
      </c>
      <c r="P38" s="28">
        <f>最低賃金の推移!Q33*176</f>
        <v>132528</v>
      </c>
      <c r="Q38" s="28">
        <f>最低賃金の推移!R33*176</f>
        <v>136752</v>
      </c>
      <c r="R38" s="28">
        <f>最低賃金の推移!S33*176</f>
        <v>141328</v>
      </c>
      <c r="S38" s="28">
        <f>最低賃金の推移!T33*176</f>
        <v>146080</v>
      </c>
      <c r="T38" s="28">
        <f>最低賃金の推移!U33*176</f>
        <v>146256</v>
      </c>
      <c r="U38" s="29">
        <f>最低賃金の推移!V33*176</f>
        <v>151184</v>
      </c>
      <c r="V38" s="5" t="s">
        <v>43</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row>
    <row r="39" spans="1:1024">
      <c r="A39" s="5"/>
      <c r="B39" s="28"/>
      <c r="C39" s="28"/>
      <c r="D39" s="28"/>
      <c r="E39" s="28"/>
      <c r="F39" s="28"/>
      <c r="G39" s="28"/>
      <c r="H39" s="28"/>
      <c r="I39" s="28"/>
      <c r="J39" s="28"/>
      <c r="K39" s="28"/>
      <c r="L39" s="28"/>
      <c r="M39" s="28"/>
      <c r="N39" s="28"/>
      <c r="O39" s="28"/>
      <c r="P39" s="28"/>
      <c r="Q39" s="28"/>
      <c r="R39" s="28"/>
      <c r="S39" s="28"/>
      <c r="T39" s="28"/>
      <c r="U39" s="29"/>
      <c r="V39" s="5"/>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row>
    <row r="40" spans="1:1024">
      <c r="A40" s="5" t="s">
        <v>44</v>
      </c>
      <c r="B40" s="28">
        <f>最低賃金の推移!C34*176</f>
        <v>107360</v>
      </c>
      <c r="C40" s="28">
        <f>最低賃金の推移!D34*176</f>
        <v>107360</v>
      </c>
      <c r="D40" s="28">
        <f>最低賃金の推移!E34*176</f>
        <v>107536</v>
      </c>
      <c r="E40" s="28">
        <f>最低賃金の推移!F34*176</f>
        <v>107712</v>
      </c>
      <c r="F40" s="28">
        <f>最低賃金の推移!G34*176</f>
        <v>108064</v>
      </c>
      <c r="G40" s="28">
        <f>最低賃金の推移!H34*176</f>
        <v>109296</v>
      </c>
      <c r="H40" s="28">
        <f>最低賃金の推移!I34*176</f>
        <v>110704</v>
      </c>
      <c r="I40" s="28">
        <f>最低賃金の推移!J34*176</f>
        <v>110880</v>
      </c>
      <c r="J40" s="28">
        <f>最低賃金の推移!K34*176</f>
        <v>112992</v>
      </c>
      <c r="K40" s="28">
        <f>最低賃金の推移!L34*176</f>
        <v>113696</v>
      </c>
      <c r="L40" s="28">
        <f>最低賃金の推移!M34*176</f>
        <v>114928</v>
      </c>
      <c r="M40" s="28">
        <f>最低賃金の推移!N34*176</f>
        <v>116864</v>
      </c>
      <c r="N40" s="28">
        <f>最低賃金の推移!O34*176</f>
        <v>119152</v>
      </c>
      <c r="O40" s="28">
        <f>最低賃金の推移!P34*176</f>
        <v>121968</v>
      </c>
      <c r="P40" s="28">
        <f>最低賃金の推移!Q34*176</f>
        <v>125840</v>
      </c>
      <c r="Q40" s="28">
        <f>最低賃金の推移!R34*176</f>
        <v>129888</v>
      </c>
      <c r="R40" s="28">
        <f>最低賃金の推移!S34*176</f>
        <v>134112</v>
      </c>
      <c r="S40" s="28">
        <f>最低賃金の推移!T34*176</f>
        <v>139040</v>
      </c>
      <c r="T40" s="28">
        <f>最低賃金の推移!U34*176</f>
        <v>139392</v>
      </c>
      <c r="U40" s="29">
        <f>最低賃金の推移!V34*176</f>
        <v>144496</v>
      </c>
      <c r="V40" s="5" t="s">
        <v>44</v>
      </c>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row>
    <row r="41" spans="1:1024">
      <c r="A41" s="5" t="s">
        <v>45</v>
      </c>
      <c r="B41" s="28">
        <f>最低賃金の推移!C35*176</f>
        <v>107184</v>
      </c>
      <c r="C41" s="28">
        <f>最低賃金の推移!D35*176</f>
        <v>107184</v>
      </c>
      <c r="D41" s="28">
        <f>最低賃金の推移!E35*176</f>
        <v>107360</v>
      </c>
      <c r="E41" s="28">
        <f>最低賃金の推移!F35*176</f>
        <v>107712</v>
      </c>
      <c r="F41" s="28">
        <f>最低賃金の推移!G35*176</f>
        <v>108064</v>
      </c>
      <c r="G41" s="28">
        <f>最低賃金の推移!H35*176</f>
        <v>109296</v>
      </c>
      <c r="H41" s="28">
        <f>最低賃金の推移!I35*176</f>
        <v>110704</v>
      </c>
      <c r="I41" s="28">
        <f>最低賃金の推移!J35*176</f>
        <v>110880</v>
      </c>
      <c r="J41" s="28">
        <f>最低賃金の推移!K35*176</f>
        <v>112992</v>
      </c>
      <c r="K41" s="28">
        <f>最低賃金の推移!L35*176</f>
        <v>113696</v>
      </c>
      <c r="L41" s="28">
        <f>最低賃金の推移!M35*176</f>
        <v>114752</v>
      </c>
      <c r="M41" s="28">
        <f>最低賃金の推移!N35*176</f>
        <v>116864</v>
      </c>
      <c r="N41" s="28">
        <f>最低賃金の推移!O35*176</f>
        <v>119504</v>
      </c>
      <c r="O41" s="28">
        <f>最低賃金の推移!P35*176</f>
        <v>122496</v>
      </c>
      <c r="P41" s="28">
        <f>最低賃金の推移!Q35*176</f>
        <v>126368</v>
      </c>
      <c r="Q41" s="28">
        <f>最低賃金の推移!R35*176</f>
        <v>130240</v>
      </c>
      <c r="R41" s="28">
        <f>最低賃金の推移!S35*176</f>
        <v>134464</v>
      </c>
      <c r="S41" s="28">
        <f>最低賃金の推移!T35*176</f>
        <v>139040</v>
      </c>
      <c r="T41" s="28">
        <f>最低賃金の推移!U35*176</f>
        <v>139392</v>
      </c>
      <c r="U41" s="29">
        <f>最低賃金の推移!V35*176</f>
        <v>145024</v>
      </c>
      <c r="V41" s="5" t="s">
        <v>45</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row>
    <row r="42" spans="1:1024">
      <c r="A42" s="5" t="s">
        <v>46</v>
      </c>
      <c r="B42" s="28">
        <f>最低賃金の推移!C36*176</f>
        <v>112640</v>
      </c>
      <c r="C42" s="28">
        <f>最低賃金の推移!D36*176</f>
        <v>112640</v>
      </c>
      <c r="D42" s="28">
        <f>最低賃金の推移!E36*176</f>
        <v>112816</v>
      </c>
      <c r="E42" s="28">
        <f>最低賃金の推移!F36*176</f>
        <v>113344</v>
      </c>
      <c r="F42" s="28">
        <f>最低賃金の推移!G36*176</f>
        <v>114048</v>
      </c>
      <c r="G42" s="28">
        <f>最低賃金の推移!H36*176</f>
        <v>115808</v>
      </c>
      <c r="H42" s="28">
        <f>最低賃金の推移!I36*176</f>
        <v>117744</v>
      </c>
      <c r="I42" s="28">
        <f>最低賃金の推移!J36*176</f>
        <v>117920</v>
      </c>
      <c r="J42" s="28">
        <f>最低賃金の推移!K36*176</f>
        <v>120208</v>
      </c>
      <c r="K42" s="28">
        <f>最低賃金の推移!L36*176</f>
        <v>120560</v>
      </c>
      <c r="L42" s="28">
        <f>最低賃金の推移!M36*176</f>
        <v>121616</v>
      </c>
      <c r="M42" s="28">
        <f>最低賃金の推移!N36*176</f>
        <v>123728</v>
      </c>
      <c r="N42" s="28">
        <f>最低賃金の推移!O36*176</f>
        <v>126544</v>
      </c>
      <c r="O42" s="28">
        <f>最低賃金の推移!P36*176</f>
        <v>129360</v>
      </c>
      <c r="P42" s="28">
        <f>最低賃金の推移!Q36*176</f>
        <v>133232</v>
      </c>
      <c r="Q42" s="28">
        <f>最低賃金の推移!R36*176</f>
        <v>137456</v>
      </c>
      <c r="R42" s="28">
        <f>最低賃金の推移!S36*176</f>
        <v>142032</v>
      </c>
      <c r="S42" s="28">
        <f>最低賃金の推移!T36*176</f>
        <v>146608</v>
      </c>
      <c r="T42" s="28">
        <f>最低賃金の推移!U36*176</f>
        <v>146784</v>
      </c>
      <c r="U42" s="29">
        <f>最低賃金の推移!V36*176</f>
        <v>151712</v>
      </c>
      <c r="V42" s="5" t="s">
        <v>46</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row>
    <row r="43" spans="1:1024">
      <c r="A43" s="5" t="s">
        <v>47</v>
      </c>
      <c r="B43" s="28">
        <f>最低賃金の推移!C37*176</f>
        <v>113344</v>
      </c>
      <c r="C43" s="28">
        <f>最低賃金の推移!D37*176</f>
        <v>113344</v>
      </c>
      <c r="D43" s="28">
        <f>最低賃金の推移!E37*176</f>
        <v>113520</v>
      </c>
      <c r="E43" s="28">
        <f>最低賃金の推移!F37*176</f>
        <v>114224</v>
      </c>
      <c r="F43" s="28">
        <f>最低賃金の推移!G37*176</f>
        <v>115104</v>
      </c>
      <c r="G43" s="28">
        <f>最低賃金の推移!H37*176</f>
        <v>117744</v>
      </c>
      <c r="H43" s="28">
        <f>最低賃金の推移!I37*176</f>
        <v>120208</v>
      </c>
      <c r="I43" s="28">
        <f>最低賃金の推移!J37*176</f>
        <v>121792</v>
      </c>
      <c r="J43" s="28">
        <f>最低賃金の推移!K37*176</f>
        <v>123904</v>
      </c>
      <c r="K43" s="28">
        <f>最低賃金の推移!L37*176</f>
        <v>124960</v>
      </c>
      <c r="L43" s="28">
        <f>最低賃金の推移!M37*176</f>
        <v>126544</v>
      </c>
      <c r="M43" s="28">
        <f>最低賃金の推移!N37*176</f>
        <v>129008</v>
      </c>
      <c r="N43" s="28">
        <f>最低賃金の推移!O37*176</f>
        <v>132000</v>
      </c>
      <c r="O43" s="28">
        <f>最低賃金の推移!P37*176</f>
        <v>135344</v>
      </c>
      <c r="P43" s="28">
        <f>最低賃金の推移!Q37*176</f>
        <v>139568</v>
      </c>
      <c r="Q43" s="28">
        <f>最低賃金の推移!R37*176</f>
        <v>143968</v>
      </c>
      <c r="R43" s="28">
        <f>最低賃金の推移!S37*176</f>
        <v>148544</v>
      </c>
      <c r="S43" s="28">
        <f>最低賃金の推移!T37*176</f>
        <v>153296</v>
      </c>
      <c r="T43" s="28">
        <f>最低賃金の推移!U37*176</f>
        <v>153296</v>
      </c>
      <c r="U43" s="29">
        <f>最低賃金の推移!V37*176</f>
        <v>158224</v>
      </c>
      <c r="V43" s="5" t="s">
        <v>47</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row>
    <row r="44" spans="1:1024">
      <c r="A44" s="5" t="s">
        <v>48</v>
      </c>
      <c r="B44" s="28">
        <f>最低賃金の推移!C38*176</f>
        <v>112112</v>
      </c>
      <c r="C44" s="28">
        <f>最低賃金の推移!D38*176</f>
        <v>112112</v>
      </c>
      <c r="D44" s="28">
        <f>最低賃金の推移!E38*176</f>
        <v>112288</v>
      </c>
      <c r="E44" s="28">
        <f>最低賃金の推移!F38*176</f>
        <v>112992</v>
      </c>
      <c r="F44" s="28">
        <f>最低賃金の推移!G38*176</f>
        <v>113696</v>
      </c>
      <c r="G44" s="28">
        <f>最低賃金の推移!H38*176</f>
        <v>115632</v>
      </c>
      <c r="H44" s="28">
        <f>最低賃金の推移!I38*176</f>
        <v>117568</v>
      </c>
      <c r="I44" s="28">
        <f>最低賃金の推移!J38*176</f>
        <v>117744</v>
      </c>
      <c r="J44" s="28">
        <f>最低賃金の推移!K38*176</f>
        <v>119856</v>
      </c>
      <c r="K44" s="28">
        <f>最低賃金の推移!L38*176</f>
        <v>120384</v>
      </c>
      <c r="L44" s="28">
        <f>最低賃金の推移!M38*176</f>
        <v>121440</v>
      </c>
      <c r="M44" s="28">
        <f>最低賃金の推移!N38*176</f>
        <v>123376</v>
      </c>
      <c r="N44" s="28">
        <f>最低賃金の推移!O38*176</f>
        <v>125840</v>
      </c>
      <c r="O44" s="28">
        <f>最低賃金の推移!P38*176</f>
        <v>128656</v>
      </c>
      <c r="P44" s="28">
        <f>最低賃金の推移!Q38*176</f>
        <v>132528</v>
      </c>
      <c r="Q44" s="28">
        <f>最低賃金の推移!R38*176</f>
        <v>136752</v>
      </c>
      <c r="R44" s="28">
        <f>最低賃金の推移!S38*176</f>
        <v>141152</v>
      </c>
      <c r="S44" s="28">
        <f>最低賃金の推移!T38*176</f>
        <v>145904</v>
      </c>
      <c r="T44" s="28">
        <f>最低賃金の推移!U38*176</f>
        <v>145904</v>
      </c>
      <c r="U44" s="29">
        <f>最低賃金の推移!V38*176</f>
        <v>150832</v>
      </c>
      <c r="V44" s="5" t="s">
        <v>48</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row>
    <row r="45" spans="1:1024">
      <c r="A45" s="5"/>
      <c r="B45" s="28"/>
      <c r="C45" s="28"/>
      <c r="D45" s="28"/>
      <c r="E45" s="28"/>
      <c r="F45" s="28"/>
      <c r="G45" s="28"/>
      <c r="H45" s="28"/>
      <c r="I45" s="28"/>
      <c r="J45" s="28"/>
      <c r="K45" s="28"/>
      <c r="L45" s="28"/>
      <c r="M45" s="28"/>
      <c r="N45" s="28"/>
      <c r="O45" s="28"/>
      <c r="P45" s="28"/>
      <c r="Q45" s="28"/>
      <c r="R45" s="28"/>
      <c r="S45" s="28"/>
      <c r="T45" s="28"/>
      <c r="U45" s="29"/>
      <c r="V45" s="5"/>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row>
    <row r="46" spans="1:1024">
      <c r="A46" s="5" t="s">
        <v>49</v>
      </c>
      <c r="B46" s="28">
        <f>最低賃金の推移!C39*176</f>
        <v>107536</v>
      </c>
      <c r="C46" s="28">
        <f>最低賃金の推移!D39*176</f>
        <v>107536</v>
      </c>
      <c r="D46" s="28">
        <f>最低賃金の推移!E39*176</f>
        <v>107712</v>
      </c>
      <c r="E46" s="28">
        <f>最低賃金の推移!F39*176</f>
        <v>108240</v>
      </c>
      <c r="F46" s="28">
        <f>最低賃金の推移!G39*176</f>
        <v>108592</v>
      </c>
      <c r="G46" s="28">
        <f>最低賃金の推移!H39*176</f>
        <v>110000</v>
      </c>
      <c r="H46" s="28">
        <f>最低賃金の推移!I39*176</f>
        <v>111232</v>
      </c>
      <c r="I46" s="28">
        <f>最低賃金の推移!J39*176</f>
        <v>111408</v>
      </c>
      <c r="J46" s="28">
        <f>最低賃金の推移!K39*176</f>
        <v>113520</v>
      </c>
      <c r="K46" s="28">
        <f>最低賃金の推移!L39*176</f>
        <v>113872</v>
      </c>
      <c r="L46" s="28">
        <f>最低賃金の推移!M39*176</f>
        <v>115104</v>
      </c>
      <c r="M46" s="28">
        <f>最低賃金の推移!N39*176</f>
        <v>117216</v>
      </c>
      <c r="N46" s="28">
        <f>最低賃金の推移!O39*176</f>
        <v>119504</v>
      </c>
      <c r="O46" s="28">
        <f>最低賃金の推移!P39*176</f>
        <v>122320</v>
      </c>
      <c r="P46" s="28">
        <f>最低賃金の推移!Q39*176</f>
        <v>126016</v>
      </c>
      <c r="Q46" s="28">
        <f>最低賃金の推移!R39*176</f>
        <v>130240</v>
      </c>
      <c r="R46" s="28">
        <f>最低賃金の推移!S39*176</f>
        <v>134816</v>
      </c>
      <c r="S46" s="28">
        <f>最低賃金の推移!T39*176</f>
        <v>139568</v>
      </c>
      <c r="T46" s="28">
        <f>最低賃金の推移!U39*176</f>
        <v>140096</v>
      </c>
      <c r="U46" s="29">
        <f>最低賃金の推移!V39*176</f>
        <v>145024</v>
      </c>
      <c r="V46" s="5" t="s">
        <v>49</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row>
    <row r="47" spans="1:1024">
      <c r="A47" s="5" t="s">
        <v>50</v>
      </c>
      <c r="B47" s="28">
        <f>最低賃金の推移!C40*176</f>
        <v>108768</v>
      </c>
      <c r="C47" s="28">
        <f>最低賃金の推移!D40*176</f>
        <v>108768</v>
      </c>
      <c r="D47" s="28">
        <f>最低賃金の推移!E40*176</f>
        <v>109120</v>
      </c>
      <c r="E47" s="28">
        <f>最低賃金の推移!F40*176</f>
        <v>110000</v>
      </c>
      <c r="F47" s="28">
        <f>最低賃金の推移!G40*176</f>
        <v>110704</v>
      </c>
      <c r="G47" s="28">
        <f>最低賃金の推移!H40*176</f>
        <v>112640</v>
      </c>
      <c r="H47" s="28">
        <f>最低賃金の推移!I40*176</f>
        <v>114576</v>
      </c>
      <c r="I47" s="28">
        <f>最低賃金の推移!J40*176</f>
        <v>114752</v>
      </c>
      <c r="J47" s="28">
        <f>最低賃金の推移!K40*176</f>
        <v>116864</v>
      </c>
      <c r="K47" s="28">
        <f>最低賃金の推移!L40*176</f>
        <v>117392</v>
      </c>
      <c r="L47" s="28">
        <f>最低賃金の推移!M40*176</f>
        <v>118624</v>
      </c>
      <c r="M47" s="28">
        <f>最低賃金の推移!N40*176</f>
        <v>120736</v>
      </c>
      <c r="N47" s="28">
        <f>最低賃金の推移!O40*176</f>
        <v>123552</v>
      </c>
      <c r="O47" s="28">
        <f>最低賃金の推移!P40*176</f>
        <v>126544</v>
      </c>
      <c r="P47" s="28">
        <f>最低賃金の推移!Q40*176</f>
        <v>130592</v>
      </c>
      <c r="Q47" s="28">
        <f>最低賃金の推移!R40*176</f>
        <v>134816</v>
      </c>
      <c r="R47" s="28">
        <f>最低賃金の推移!S40*176</f>
        <v>139392</v>
      </c>
      <c r="S47" s="28">
        <f>最低賃金の推移!T40*176</f>
        <v>143968</v>
      </c>
      <c r="T47" s="28">
        <f>最低賃金の推移!U40*176</f>
        <v>144320</v>
      </c>
      <c r="U47" s="29">
        <f>最低賃金の推移!V40*176</f>
        <v>149248</v>
      </c>
      <c r="V47" s="5" t="s">
        <v>50</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row>
    <row r="48" spans="1:1024">
      <c r="A48" s="5" t="s">
        <v>51</v>
      </c>
      <c r="B48" s="28">
        <f>最低賃金の推移!C41*176</f>
        <v>107536</v>
      </c>
      <c r="C48" s="28">
        <f>最低賃金の推移!D41*176</f>
        <v>107536</v>
      </c>
      <c r="D48" s="28">
        <f>最低賃金の推移!E41*176</f>
        <v>107712</v>
      </c>
      <c r="E48" s="28">
        <f>最低賃金の推移!F41*176</f>
        <v>108064</v>
      </c>
      <c r="F48" s="28">
        <f>最低賃金の推移!G41*176</f>
        <v>108416</v>
      </c>
      <c r="G48" s="28">
        <f>最低賃金の推移!H41*176</f>
        <v>109648</v>
      </c>
      <c r="H48" s="28">
        <f>最低賃金の推移!I41*176</f>
        <v>111056</v>
      </c>
      <c r="I48" s="28">
        <f>最低賃金の推移!J41*176</f>
        <v>111232</v>
      </c>
      <c r="J48" s="28">
        <f>最低賃金の推移!K41*176</f>
        <v>113344</v>
      </c>
      <c r="K48" s="28">
        <f>最低賃金の推移!L41*176</f>
        <v>113872</v>
      </c>
      <c r="L48" s="28">
        <f>最低賃金の推移!M41*176</f>
        <v>115104</v>
      </c>
      <c r="M48" s="28">
        <f>最低賃金の推移!N41*176</f>
        <v>117216</v>
      </c>
      <c r="N48" s="28">
        <f>最低賃金の推移!O41*176</f>
        <v>119680</v>
      </c>
      <c r="O48" s="28">
        <f>最低賃金の推移!P41*176</f>
        <v>122496</v>
      </c>
      <c r="P48" s="28">
        <f>最低賃金の推移!Q41*176</f>
        <v>126192</v>
      </c>
      <c r="Q48" s="28">
        <f>最低賃金の推移!R41*176</f>
        <v>129888</v>
      </c>
      <c r="R48" s="28">
        <f>最低賃金の推移!S41*176</f>
        <v>134464</v>
      </c>
      <c r="S48" s="28">
        <f>最低賃金の推移!T41*176</f>
        <v>139040</v>
      </c>
      <c r="T48" s="28">
        <f>最低賃金の推移!U41*176</f>
        <v>139568</v>
      </c>
      <c r="U48" s="29">
        <f>最低賃金の推移!V41*176</f>
        <v>144496</v>
      </c>
      <c r="V48" s="5" t="s">
        <v>51</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row>
    <row r="49" spans="1:1024">
      <c r="A49" s="5" t="s">
        <v>52</v>
      </c>
      <c r="B49" s="28">
        <f>最低賃金の推移!C42*176</f>
        <v>107536</v>
      </c>
      <c r="C49" s="28">
        <f>最低賃金の推移!D42*176</f>
        <v>107536</v>
      </c>
      <c r="D49" s="28">
        <f>最低賃金の推移!E42*176</f>
        <v>107536</v>
      </c>
      <c r="E49" s="28">
        <f>最低賃金の推移!F42*176</f>
        <v>107888</v>
      </c>
      <c r="F49" s="28">
        <f>最低賃金の推移!G42*176</f>
        <v>108240</v>
      </c>
      <c r="G49" s="28">
        <f>最低賃金の推移!H42*176</f>
        <v>109472</v>
      </c>
      <c r="H49" s="28">
        <f>最低賃金の推移!I42*176</f>
        <v>110880</v>
      </c>
      <c r="I49" s="28">
        <f>最低賃金の推移!J42*176</f>
        <v>111056</v>
      </c>
      <c r="J49" s="28">
        <f>最低賃金の推移!K42*176</f>
        <v>112992</v>
      </c>
      <c r="K49" s="28">
        <f>最低賃金の推移!L42*176</f>
        <v>113520</v>
      </c>
      <c r="L49" s="28">
        <f>最低賃金の推移!M42*176</f>
        <v>114752</v>
      </c>
      <c r="M49" s="28">
        <f>最低賃金の推移!N42*176</f>
        <v>116864</v>
      </c>
      <c r="N49" s="28">
        <f>最低賃金の推移!O42*176</f>
        <v>119152</v>
      </c>
      <c r="O49" s="28">
        <f>最低賃金の推移!P42*176</f>
        <v>121968</v>
      </c>
      <c r="P49" s="28">
        <f>最低賃金の推移!Q42*176</f>
        <v>125840</v>
      </c>
      <c r="Q49" s="28">
        <f>最低賃金の推移!R42*176</f>
        <v>129712</v>
      </c>
      <c r="R49" s="28">
        <f>最低賃金の推移!S42*176</f>
        <v>134112</v>
      </c>
      <c r="S49" s="28">
        <f>最低賃金の推移!T42*176</f>
        <v>139040</v>
      </c>
      <c r="T49" s="28">
        <f>最低賃金の推移!U42*176</f>
        <v>139392</v>
      </c>
      <c r="U49" s="29">
        <f>最低賃金の推移!V42*176</f>
        <v>144320</v>
      </c>
      <c r="V49" s="5" t="s">
        <v>52</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row>
    <row r="50" spans="1:1024">
      <c r="A50" s="5"/>
      <c r="B50" s="28"/>
      <c r="C50" s="28"/>
      <c r="D50" s="28"/>
      <c r="E50" s="28"/>
      <c r="F50" s="28"/>
      <c r="G50" s="28"/>
      <c r="H50" s="28"/>
      <c r="I50" s="28"/>
      <c r="J50" s="28"/>
      <c r="K50" s="28"/>
      <c r="L50" s="28"/>
      <c r="M50" s="28"/>
      <c r="N50" s="28"/>
      <c r="O50" s="28"/>
      <c r="P50" s="28"/>
      <c r="Q50" s="28"/>
      <c r="R50" s="28"/>
      <c r="S50" s="28"/>
      <c r="T50" s="28"/>
      <c r="U50" s="29"/>
      <c r="V50" s="5"/>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row>
    <row r="51" spans="1:1024">
      <c r="A51" s="5" t="s">
        <v>53</v>
      </c>
      <c r="B51" s="28">
        <f>最低賃金の推移!C43*176</f>
        <v>113168</v>
      </c>
      <c r="C51" s="28">
        <f>最低賃金の推移!D43*176</f>
        <v>113344</v>
      </c>
      <c r="D51" s="28">
        <f>最低賃金の推移!E43*176</f>
        <v>113520</v>
      </c>
      <c r="E51" s="28">
        <f>最低賃金の推移!F43*176</f>
        <v>114048</v>
      </c>
      <c r="F51" s="28">
        <f>最低賃金の推移!G43*176</f>
        <v>114752</v>
      </c>
      <c r="G51" s="28">
        <f>最低賃金の推移!H43*176</f>
        <v>116688</v>
      </c>
      <c r="H51" s="28">
        <f>最低賃金の推移!I43*176</f>
        <v>118800</v>
      </c>
      <c r="I51" s="28">
        <f>最低賃金の推移!J43*176</f>
        <v>119680</v>
      </c>
      <c r="J51" s="28">
        <f>最低賃金の推移!K43*176</f>
        <v>121792</v>
      </c>
      <c r="K51" s="28">
        <f>最低賃金の推移!L43*176</f>
        <v>122320</v>
      </c>
      <c r="L51" s="28">
        <f>最低賃金の推移!M43*176</f>
        <v>123376</v>
      </c>
      <c r="M51" s="28">
        <f>最低賃金の推移!N43*176</f>
        <v>125312</v>
      </c>
      <c r="N51" s="28">
        <f>最低賃金の推移!O43*176</f>
        <v>127952</v>
      </c>
      <c r="O51" s="28">
        <f>最低賃金の推移!P43*176</f>
        <v>130768</v>
      </c>
      <c r="P51" s="28">
        <f>最低賃金の推移!Q43*176</f>
        <v>134640</v>
      </c>
      <c r="Q51" s="28">
        <f>最低賃金の推移!R43*176</f>
        <v>138864</v>
      </c>
      <c r="R51" s="28">
        <f>最低賃金の推移!S43*176</f>
        <v>143264</v>
      </c>
      <c r="S51" s="28">
        <f>最低賃金の推移!T43*176</f>
        <v>148016</v>
      </c>
      <c r="T51" s="28">
        <f>最低賃金の推移!U43*176</f>
        <v>148192</v>
      </c>
      <c r="U51" s="29">
        <f>最低賃金の推移!V43*176</f>
        <v>153120</v>
      </c>
      <c r="V51" s="5" t="s">
        <v>53</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row>
    <row r="52" spans="1:1024">
      <c r="A52" s="5" t="s">
        <v>54</v>
      </c>
      <c r="B52" s="28">
        <f>最低賃金の推移!C44*176</f>
        <v>106480</v>
      </c>
      <c r="C52" s="28">
        <f>最低賃金の推移!D44*176</f>
        <v>106480</v>
      </c>
      <c r="D52" s="28">
        <f>最低賃金の推移!E44*176</f>
        <v>106656</v>
      </c>
      <c r="E52" s="28">
        <f>最低賃金の推移!F44*176</f>
        <v>107008</v>
      </c>
      <c r="F52" s="28">
        <f>最低賃金の推移!G44*176</f>
        <v>107536</v>
      </c>
      <c r="G52" s="28">
        <f>最低賃金の推移!H44*176</f>
        <v>108944</v>
      </c>
      <c r="H52" s="28">
        <f>最低賃金の推移!I44*176</f>
        <v>110528</v>
      </c>
      <c r="I52" s="28">
        <f>最低賃金の推移!J44*176</f>
        <v>110704</v>
      </c>
      <c r="J52" s="28">
        <f>最低賃金の推移!K44*176</f>
        <v>112992</v>
      </c>
      <c r="K52" s="28">
        <f>最低賃金の推移!L44*176</f>
        <v>113696</v>
      </c>
      <c r="L52" s="28">
        <f>最低賃金の推移!M44*176</f>
        <v>114928</v>
      </c>
      <c r="M52" s="28">
        <f>最低賃金の推移!N44*176</f>
        <v>116864</v>
      </c>
      <c r="N52" s="28">
        <f>最低賃金の推移!O44*176</f>
        <v>119328</v>
      </c>
      <c r="O52" s="28">
        <f>最低賃金の推移!P44*176</f>
        <v>122144</v>
      </c>
      <c r="P52" s="28">
        <f>最低賃金の推移!Q44*176</f>
        <v>125840</v>
      </c>
      <c r="Q52" s="28">
        <f>最低賃金の推移!R44*176</f>
        <v>129712</v>
      </c>
      <c r="R52" s="28">
        <f>最低賃金の推移!S44*176</f>
        <v>134112</v>
      </c>
      <c r="S52" s="28">
        <f>最低賃金の推移!T44*176</f>
        <v>139040</v>
      </c>
      <c r="T52" s="28">
        <f>最低賃金の推移!U44*176</f>
        <v>139392</v>
      </c>
      <c r="U52" s="29">
        <f>最低賃金の推移!V44*176</f>
        <v>144496</v>
      </c>
      <c r="V52" s="5" t="s">
        <v>54</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row>
    <row r="53" spans="1:1024">
      <c r="A53" s="5" t="s">
        <v>55</v>
      </c>
      <c r="B53" s="28">
        <f>最低賃金の推移!C45*176</f>
        <v>106480</v>
      </c>
      <c r="C53" s="28">
        <f>最低賃金の推移!D45*176</f>
        <v>106480</v>
      </c>
      <c r="D53" s="28">
        <f>最低賃金の推移!E45*176</f>
        <v>106656</v>
      </c>
      <c r="E53" s="28">
        <f>最低賃金の推移!F45*176</f>
        <v>107008</v>
      </c>
      <c r="F53" s="28">
        <f>最低賃金の推移!G45*176</f>
        <v>107536</v>
      </c>
      <c r="G53" s="28">
        <f>最低賃金の推移!H45*176</f>
        <v>108944</v>
      </c>
      <c r="H53" s="28">
        <f>最低賃金の推移!I45*176</f>
        <v>110528</v>
      </c>
      <c r="I53" s="28">
        <f>最低賃金の推移!J45*176</f>
        <v>110704</v>
      </c>
      <c r="J53" s="28">
        <f>最低賃金の推移!K45*176</f>
        <v>112992</v>
      </c>
      <c r="K53" s="28">
        <f>最低賃金の推移!L45*176</f>
        <v>113696</v>
      </c>
      <c r="L53" s="28">
        <f>最低賃金の推移!M45*176</f>
        <v>114928</v>
      </c>
      <c r="M53" s="28">
        <f>最低賃金の推移!N45*176</f>
        <v>116864</v>
      </c>
      <c r="N53" s="28">
        <f>最低賃金の推移!O45*176</f>
        <v>119152</v>
      </c>
      <c r="O53" s="28">
        <f>最低賃金の推移!P45*176</f>
        <v>122144</v>
      </c>
      <c r="P53" s="28">
        <f>最低賃金の推移!Q45*176</f>
        <v>125840</v>
      </c>
      <c r="Q53" s="28">
        <f>最低賃金の推移!R45*176</f>
        <v>129712</v>
      </c>
      <c r="R53" s="28">
        <f>最低賃金の推移!S45*176</f>
        <v>134112</v>
      </c>
      <c r="S53" s="28">
        <f>最低賃金の推移!T45*176</f>
        <v>139040</v>
      </c>
      <c r="T53" s="28">
        <f>最低賃金の推移!U45*176</f>
        <v>139568</v>
      </c>
      <c r="U53" s="29">
        <f>最低賃金の推移!V45*176</f>
        <v>144496</v>
      </c>
      <c r="V53" s="5" t="s">
        <v>55</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row>
    <row r="54" spans="1:1024">
      <c r="A54" s="5" t="s">
        <v>56</v>
      </c>
      <c r="B54" s="28">
        <f>最低賃金の推移!C46*176</f>
        <v>106656</v>
      </c>
      <c r="C54" s="28">
        <f>最低賃金の推移!D46*176</f>
        <v>106656</v>
      </c>
      <c r="D54" s="28">
        <f>最低賃金の推移!E46*176</f>
        <v>106832</v>
      </c>
      <c r="E54" s="28">
        <f>最低賃金の推移!F46*176</f>
        <v>107184</v>
      </c>
      <c r="F54" s="28">
        <f>最低賃金の推移!G46*176</f>
        <v>107712</v>
      </c>
      <c r="G54" s="28">
        <f>最低賃金の推移!H46*176</f>
        <v>109120</v>
      </c>
      <c r="H54" s="28">
        <f>最低賃金の推移!I46*176</f>
        <v>110528</v>
      </c>
      <c r="I54" s="28">
        <f>最低賃金の推移!J46*176</f>
        <v>110880</v>
      </c>
      <c r="J54" s="28">
        <f>最低賃金の推移!K46*176</f>
        <v>113168</v>
      </c>
      <c r="K54" s="28">
        <f>最低賃金の推移!L46*176</f>
        <v>113872</v>
      </c>
      <c r="L54" s="28">
        <f>最低賃金の推移!M46*176</f>
        <v>114928</v>
      </c>
      <c r="M54" s="28">
        <f>最低賃金の推移!N46*176</f>
        <v>116864</v>
      </c>
      <c r="N54" s="28">
        <f>最低賃金の推移!O46*176</f>
        <v>119152</v>
      </c>
      <c r="O54" s="28">
        <f>最低賃金の推移!P46*176</f>
        <v>122144</v>
      </c>
      <c r="P54" s="28">
        <f>最低賃金の推移!Q46*176</f>
        <v>125840</v>
      </c>
      <c r="Q54" s="28">
        <f>最低賃金の推移!R46*176</f>
        <v>129712</v>
      </c>
      <c r="R54" s="28">
        <f>最低賃金の推移!S46*176</f>
        <v>134112</v>
      </c>
      <c r="S54" s="28">
        <f>最低賃金の推移!T46*176</f>
        <v>139040</v>
      </c>
      <c r="T54" s="28">
        <f>最低賃金の推移!U46*176</f>
        <v>139568</v>
      </c>
      <c r="U54" s="29">
        <f>最低賃金の推移!V46*176</f>
        <v>144496</v>
      </c>
      <c r="V54" s="5" t="s">
        <v>56</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row>
    <row r="55" spans="1:1024">
      <c r="A55" s="5" t="s">
        <v>57</v>
      </c>
      <c r="B55" s="28">
        <f>最低賃金の推移!C47*176</f>
        <v>106656</v>
      </c>
      <c r="C55" s="28">
        <f>最低賃金の推移!D47*176</f>
        <v>106656</v>
      </c>
      <c r="D55" s="28">
        <f>最低賃金の推移!E47*176</f>
        <v>106832</v>
      </c>
      <c r="E55" s="28">
        <f>最低賃金の推移!F47*176</f>
        <v>107360</v>
      </c>
      <c r="F55" s="28">
        <f>最低賃金の推移!G47*176</f>
        <v>107888</v>
      </c>
      <c r="G55" s="28">
        <f>最低賃金の推移!H47*176</f>
        <v>109120</v>
      </c>
      <c r="H55" s="28">
        <f>最低賃金の推移!I47*176</f>
        <v>110880</v>
      </c>
      <c r="I55" s="28">
        <f>最低賃金の推移!J47*176</f>
        <v>111056</v>
      </c>
      <c r="J55" s="28">
        <f>最低賃金の推移!K47*176</f>
        <v>113168</v>
      </c>
      <c r="K55" s="28">
        <f>最低賃金の推移!L47*176</f>
        <v>113872</v>
      </c>
      <c r="L55" s="28">
        <f>最低賃金の推移!M47*176</f>
        <v>114928</v>
      </c>
      <c r="M55" s="28">
        <f>最低賃金の推移!N47*176</f>
        <v>116864</v>
      </c>
      <c r="N55" s="28">
        <f>最低賃金の推移!O47*176</f>
        <v>119152</v>
      </c>
      <c r="O55" s="28">
        <f>最低賃金の推移!P47*176</f>
        <v>122144</v>
      </c>
      <c r="P55" s="28">
        <f>最低賃金の推移!Q47*176</f>
        <v>125840</v>
      </c>
      <c r="Q55" s="28">
        <f>最低賃金の推移!R47*176</f>
        <v>129712</v>
      </c>
      <c r="R55" s="28">
        <f>最低賃金の推移!S47*176</f>
        <v>134112</v>
      </c>
      <c r="S55" s="28">
        <f>最低賃金の推移!T47*176</f>
        <v>139040</v>
      </c>
      <c r="T55" s="28">
        <f>最低賃金の推移!U47*176</f>
        <v>139392</v>
      </c>
      <c r="U55" s="29">
        <f>最低賃金の推移!V47*176</f>
        <v>144672</v>
      </c>
      <c r="V55" s="5" t="s">
        <v>57</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row>
    <row r="56" spans="1:1024">
      <c r="A56" s="5" t="s">
        <v>58</v>
      </c>
      <c r="B56" s="28">
        <f>最低賃金の推移!C48*176</f>
        <v>106480</v>
      </c>
      <c r="C56" s="28">
        <f>最低賃金の推移!D48*176</f>
        <v>106480</v>
      </c>
      <c r="D56" s="28">
        <f>最低賃金の推移!E48*176</f>
        <v>106656</v>
      </c>
      <c r="E56" s="28">
        <f>最低賃金の推移!F48*176</f>
        <v>107008</v>
      </c>
      <c r="F56" s="28">
        <f>最低賃金の推移!G48*176</f>
        <v>107536</v>
      </c>
      <c r="G56" s="28">
        <f>最低賃金の推移!H48*176</f>
        <v>108944</v>
      </c>
      <c r="H56" s="28">
        <f>最低賃金の推移!I48*176</f>
        <v>110352</v>
      </c>
      <c r="I56" s="28">
        <f>最低賃金の推移!J48*176</f>
        <v>110704</v>
      </c>
      <c r="J56" s="28">
        <f>最低賃金の推移!K48*176</f>
        <v>112992</v>
      </c>
      <c r="K56" s="28">
        <f>最低賃金の推移!L48*176</f>
        <v>113696</v>
      </c>
      <c r="L56" s="28">
        <f>最低賃金の推移!M48*176</f>
        <v>114928</v>
      </c>
      <c r="M56" s="28">
        <f>最低賃金の推移!N48*176</f>
        <v>116864</v>
      </c>
      <c r="N56" s="28">
        <f>最低賃金の推移!O48*176</f>
        <v>119152</v>
      </c>
      <c r="O56" s="28">
        <f>最低賃金の推移!P48*176</f>
        <v>121968</v>
      </c>
      <c r="P56" s="28">
        <f>最低賃金の推移!Q48*176</f>
        <v>125664</v>
      </c>
      <c r="Q56" s="28">
        <f>最低賃金の推移!R48*176</f>
        <v>129712</v>
      </c>
      <c r="R56" s="28">
        <f>最低賃金の推移!S48*176</f>
        <v>134112</v>
      </c>
      <c r="S56" s="28">
        <f>最低賃金の推移!T48*176</f>
        <v>139040</v>
      </c>
      <c r="T56" s="28">
        <f>最低賃金の推移!U48*176</f>
        <v>139568</v>
      </c>
      <c r="U56" s="29">
        <f>最低賃金の推移!V48*176</f>
        <v>144496</v>
      </c>
      <c r="V56" s="5" t="s">
        <v>58</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row>
    <row r="57" spans="1:1024">
      <c r="A57" s="5" t="s">
        <v>59</v>
      </c>
      <c r="B57" s="28">
        <f>最低賃金の推移!C49*176</f>
        <v>106480</v>
      </c>
      <c r="C57" s="28">
        <f>最低賃金の推移!D49*176</f>
        <v>106480</v>
      </c>
      <c r="D57" s="28">
        <f>最低賃金の推移!E49*176</f>
        <v>106656</v>
      </c>
      <c r="E57" s="28">
        <f>最低賃金の推移!F49*176</f>
        <v>107008</v>
      </c>
      <c r="F57" s="28">
        <f>最低賃金の推移!G49*176</f>
        <v>107536</v>
      </c>
      <c r="G57" s="28">
        <f>最低賃金の推移!H49*176</f>
        <v>108944</v>
      </c>
      <c r="H57" s="28">
        <f>最低賃金の推移!I49*176</f>
        <v>110352</v>
      </c>
      <c r="I57" s="28">
        <f>最低賃金の推移!J49*176</f>
        <v>110880</v>
      </c>
      <c r="J57" s="28">
        <f>最低賃金の推移!K49*176</f>
        <v>112992</v>
      </c>
      <c r="K57" s="28">
        <f>最低賃金の推移!L49*176</f>
        <v>113872</v>
      </c>
      <c r="L57" s="28">
        <f>最低賃金の推移!M49*176</f>
        <v>115104</v>
      </c>
      <c r="M57" s="28">
        <f>最低賃金の推移!N49*176</f>
        <v>117040</v>
      </c>
      <c r="N57" s="28">
        <f>最低賃金の推移!O49*176</f>
        <v>119328</v>
      </c>
      <c r="O57" s="28">
        <f>最低賃金の推移!P49*176</f>
        <v>122144</v>
      </c>
      <c r="P57" s="28">
        <f>最低賃金の推移!Q49*176</f>
        <v>125840</v>
      </c>
      <c r="Q57" s="28">
        <f>最低賃金の推移!R49*176</f>
        <v>129712</v>
      </c>
      <c r="R57" s="28">
        <f>最低賃金の推移!S49*176</f>
        <v>133936</v>
      </c>
      <c r="S57" s="28">
        <f>最低賃金の推移!T49*176</f>
        <v>139040</v>
      </c>
      <c r="T57" s="28">
        <f>最低賃金の推移!U49*176</f>
        <v>139568</v>
      </c>
      <c r="U57" s="29">
        <f>最低賃金の推移!V49*176</f>
        <v>144496</v>
      </c>
      <c r="V57" s="5" t="s">
        <v>59</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row>
    <row r="58" spans="1:1024">
      <c r="A58" s="5" t="s">
        <v>60</v>
      </c>
      <c r="B58" s="28">
        <f>最低賃金の推移!C50*176</f>
        <v>106304</v>
      </c>
      <c r="C58" s="28">
        <f>最低賃金の推移!D50*176</f>
        <v>106480</v>
      </c>
      <c r="D58" s="28">
        <f>最低賃金の推移!E50*176</f>
        <v>106656</v>
      </c>
      <c r="E58" s="28">
        <f>最低賃金の推移!F50*176</f>
        <v>107008</v>
      </c>
      <c r="F58" s="28">
        <f>最低賃金の推移!G50*176</f>
        <v>107360</v>
      </c>
      <c r="G58" s="28">
        <f>最低賃金の推移!H50*176</f>
        <v>108768</v>
      </c>
      <c r="H58" s="28">
        <f>最低賃金の推移!I50*176</f>
        <v>110352</v>
      </c>
      <c r="I58" s="28">
        <f>最低賃金の推移!J50*176</f>
        <v>110704</v>
      </c>
      <c r="J58" s="28">
        <f>最低賃金の推移!K50*176</f>
        <v>112992</v>
      </c>
      <c r="K58" s="28">
        <f>最低賃金の推移!L50*176</f>
        <v>113520</v>
      </c>
      <c r="L58" s="28">
        <f>最低賃金の推移!M50*176</f>
        <v>114928</v>
      </c>
      <c r="M58" s="28">
        <f>最低賃金の推移!N50*176</f>
        <v>116864</v>
      </c>
      <c r="N58" s="28">
        <f>最低賃金の推移!O50*176</f>
        <v>119152</v>
      </c>
      <c r="O58" s="28">
        <f>最低賃金の推移!P50*176</f>
        <v>122144</v>
      </c>
      <c r="P58" s="28">
        <f>最低賃金の推移!Q50*176</f>
        <v>125664</v>
      </c>
      <c r="Q58" s="28">
        <f>最低賃金の推移!R50*176</f>
        <v>129712</v>
      </c>
      <c r="R58" s="28">
        <f>最低賃金の推移!S50*176</f>
        <v>134112</v>
      </c>
      <c r="S58" s="28">
        <f>最低賃金の推移!T50*176</f>
        <v>139040</v>
      </c>
      <c r="T58" s="28">
        <f>最低賃金の推移!U50*176</f>
        <v>139392</v>
      </c>
      <c r="U58" s="29">
        <f>最低賃金の推移!V50*176</f>
        <v>144320</v>
      </c>
      <c r="V58" s="5" t="s">
        <v>60</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row>
    <row r="59" spans="1:1024" ht="26.4">
      <c r="A59" s="11" t="s">
        <v>61</v>
      </c>
      <c r="B59" s="28">
        <f>最低賃金の推移!C51*176</f>
        <v>116688</v>
      </c>
      <c r="C59" s="28">
        <f>最低賃金の推移!D51*176</f>
        <v>116864</v>
      </c>
      <c r="D59" s="28">
        <f>最低賃金の推移!E51*176</f>
        <v>117040</v>
      </c>
      <c r="E59" s="28">
        <f>最低賃金の推移!F51*176</f>
        <v>117568</v>
      </c>
      <c r="F59" s="28">
        <f>最低賃金の推移!G51*176</f>
        <v>118448</v>
      </c>
      <c r="G59" s="28">
        <f>最低賃金の推移!H51*176</f>
        <v>120912</v>
      </c>
      <c r="H59" s="28">
        <f>最低賃金の推移!I51*176</f>
        <v>123728</v>
      </c>
      <c r="I59" s="28">
        <f>最低賃金の推移!J51*176</f>
        <v>125488</v>
      </c>
      <c r="J59" s="28">
        <f>最低賃金の推移!K51*176</f>
        <v>128480</v>
      </c>
      <c r="K59" s="28">
        <f>最低賃金の推移!L51*176</f>
        <v>129712</v>
      </c>
      <c r="L59" s="28">
        <f>最低賃金の推移!M51*176</f>
        <v>131824</v>
      </c>
      <c r="M59" s="28">
        <f>最低賃金の推移!N51*176</f>
        <v>134464</v>
      </c>
      <c r="N59" s="28">
        <f>最低賃金の推移!O51*176</f>
        <v>137280</v>
      </c>
      <c r="O59" s="28">
        <f>最低賃金の推移!P51*176</f>
        <v>140448</v>
      </c>
      <c r="P59" s="28">
        <f>最低賃金の推移!Q51*176</f>
        <v>144848</v>
      </c>
      <c r="Q59" s="28">
        <f>最低賃金の推移!R51*176</f>
        <v>149248</v>
      </c>
      <c r="R59" s="28">
        <f>最低賃金の推移!S51*176</f>
        <v>153824</v>
      </c>
      <c r="S59" s="28">
        <f>最低賃金の推移!T51*176</f>
        <v>158576</v>
      </c>
      <c r="T59" s="28">
        <f>最低賃金の推移!U51*176</f>
        <v>158752</v>
      </c>
      <c r="U59" s="29">
        <f>最低賃金の推移!V51*176</f>
        <v>163680</v>
      </c>
      <c r="V59" s="11" t="s">
        <v>61</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row>
  </sheetData>
  <mergeCells count="2">
    <mergeCell ref="B2:N2"/>
    <mergeCell ref="B3:P3"/>
  </mergeCells>
  <phoneticPr fontId="4"/>
  <pageMargins left="0" right="0" top="0.39370078740157477" bottom="0.39370078740157477" header="0" footer="0"/>
  <headerFooter>
    <oddHeader>&amp;C&amp;A</oddHeader>
    <oddFooter>&amp;Cページ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74"/>
  <sheetViews>
    <sheetView topLeftCell="C1" workbookViewId="0">
      <selection activeCell="C4" sqref="C4:G4"/>
    </sheetView>
  </sheetViews>
  <sheetFormatPr defaultRowHeight="13.8"/>
  <cols>
    <col min="1" max="1" width="8.796875" style="3" customWidth="1"/>
    <col min="2" max="2" width="8" style="31" customWidth="1"/>
    <col min="3" max="6" width="19.59765625" style="4" bestFit="1" customWidth="1"/>
    <col min="7" max="7" width="29.59765625" style="4" customWidth="1"/>
    <col min="8" max="8" width="40.796875" style="4" customWidth="1"/>
    <col min="9" max="1024" width="10.69921875" style="4" customWidth="1"/>
  </cols>
  <sheetData>
    <row r="1" spans="1:11">
      <c r="A1" s="4"/>
    </row>
    <row r="2" spans="1:11">
      <c r="A2" s="4"/>
    </row>
    <row r="3" spans="1:11">
      <c r="A3" s="4"/>
    </row>
    <row r="4" spans="1:11">
      <c r="A4" s="4"/>
      <c r="C4" s="57" t="s">
        <v>157</v>
      </c>
      <c r="D4" s="57"/>
      <c r="E4" s="57"/>
      <c r="F4" s="57"/>
      <c r="G4" s="57"/>
      <c r="H4"/>
      <c r="I4"/>
      <c r="J4" s="4" t="s">
        <v>78</v>
      </c>
      <c r="K4" s="4">
        <f>SUM(K$7*1.3)</f>
        <v>227721</v>
      </c>
    </row>
    <row r="5" spans="1:11">
      <c r="A5" s="4"/>
      <c r="B5" s="32"/>
      <c r="C5"/>
      <c r="D5"/>
      <c r="E5"/>
      <c r="F5"/>
      <c r="G5"/>
      <c r="H5"/>
      <c r="I5"/>
      <c r="J5" s="4" t="s">
        <v>79</v>
      </c>
      <c r="K5" s="4">
        <f>SUM(K$7*1.2)</f>
        <v>210204</v>
      </c>
    </row>
    <row r="6" spans="1:11">
      <c r="A6" s="4"/>
      <c r="B6" s="32"/>
      <c r="C6"/>
      <c r="D6"/>
      <c r="E6"/>
      <c r="F6"/>
      <c r="G6"/>
      <c r="H6"/>
      <c r="J6" s="4" t="s">
        <v>80</v>
      </c>
      <c r="K6" s="4">
        <f>SUM(K$7*1.1)</f>
        <v>192687.00000000003</v>
      </c>
    </row>
    <row r="7" spans="1:11">
      <c r="A7" s="4"/>
      <c r="B7" s="5" t="s">
        <v>81</v>
      </c>
      <c r="C7" s="5" t="s">
        <v>82</v>
      </c>
      <c r="D7" s="5" t="s">
        <v>83</v>
      </c>
      <c r="E7" s="5" t="s">
        <v>84</v>
      </c>
      <c r="F7" s="19" t="s">
        <v>85</v>
      </c>
      <c r="G7" s="19" t="s">
        <v>86</v>
      </c>
      <c r="H7" s="19" t="s">
        <v>87</v>
      </c>
      <c r="J7" s="4" t="s">
        <v>88</v>
      </c>
      <c r="K7" s="4">
        <v>175170</v>
      </c>
    </row>
    <row r="8" spans="1:11" ht="27.6">
      <c r="A8"/>
      <c r="B8" s="33" t="s">
        <v>89</v>
      </c>
      <c r="C8" s="33" t="s">
        <v>90</v>
      </c>
      <c r="D8" s="33" t="s">
        <v>91</v>
      </c>
      <c r="E8" s="33" t="s">
        <v>92</v>
      </c>
      <c r="F8" s="33" t="s">
        <v>93</v>
      </c>
      <c r="G8" s="70" t="s">
        <v>155</v>
      </c>
      <c r="H8" s="70" t="s">
        <v>156</v>
      </c>
      <c r="J8" s="4" t="s">
        <v>94</v>
      </c>
      <c r="K8" s="4">
        <v>167870</v>
      </c>
    </row>
    <row r="9" spans="1:11">
      <c r="A9"/>
      <c r="B9" s="16" t="s">
        <v>14</v>
      </c>
      <c r="C9" s="28">
        <f>最低賃金の推移!V4*140</f>
        <v>124460</v>
      </c>
      <c r="D9" s="28">
        <f>最低賃金の推移!V4*154</f>
        <v>136906</v>
      </c>
      <c r="E9" s="28">
        <f>最低賃金の推移!V4*160</f>
        <v>142240</v>
      </c>
      <c r="F9" s="28">
        <f>最低賃金の推移!V4*176</f>
        <v>156464</v>
      </c>
      <c r="G9" s="28">
        <f>最低賃金の推移!V4*176+最低賃金の推移!V4*1.25*20</f>
        <v>178689</v>
      </c>
      <c r="H9" s="28">
        <f>最低賃金の推移!V4*176+最低賃金の推移!V4*1.25*52</f>
        <v>214249</v>
      </c>
      <c r="J9" s="4" t="s">
        <v>95</v>
      </c>
      <c r="K9" s="4">
        <v>160580</v>
      </c>
    </row>
    <row r="10" spans="1:11">
      <c r="A10"/>
      <c r="B10" s="16" t="s">
        <v>15</v>
      </c>
      <c r="C10" s="28">
        <f>最低賃金の推移!V5*140</f>
        <v>115080</v>
      </c>
      <c r="D10" s="28">
        <f>最低賃金の推移!V5*154</f>
        <v>126588</v>
      </c>
      <c r="E10" s="28">
        <f>最低賃金の推移!V5*160</f>
        <v>131520</v>
      </c>
      <c r="F10" s="28">
        <f>最低賃金の推移!V5*176</f>
        <v>144672</v>
      </c>
      <c r="G10" s="28">
        <f>最低賃金の推移!V5*176+最低賃金の推移!V5*1.25*20</f>
        <v>165222</v>
      </c>
      <c r="H10" s="28">
        <f>最低賃金の推移!V5*176+最低賃金の推移!V5*1.25*52</f>
        <v>198102</v>
      </c>
      <c r="J10" s="4" t="s">
        <v>96</v>
      </c>
      <c r="K10" s="4">
        <v>153270</v>
      </c>
    </row>
    <row r="11" spans="1:11">
      <c r="A11"/>
      <c r="B11" s="16" t="s">
        <v>16</v>
      </c>
      <c r="C11" s="28">
        <f>最低賃金の推移!V6*140</f>
        <v>114940</v>
      </c>
      <c r="D11" s="28">
        <f>最低賃金の推移!V6*154</f>
        <v>126434</v>
      </c>
      <c r="E11" s="28">
        <f>最低賃金の推移!V6*160</f>
        <v>131360</v>
      </c>
      <c r="F11" s="28">
        <f>最低賃金の推移!V6*176</f>
        <v>144496</v>
      </c>
      <c r="G11" s="28">
        <f>最低賃金の推移!V6*176+最低賃金の推移!V6*1.25*20</f>
        <v>165021</v>
      </c>
      <c r="H11" s="28">
        <f>最低賃金の推移!V6*176+最低賃金の推移!V6*1.25*52</f>
        <v>197861</v>
      </c>
      <c r="J11" s="4" t="s">
        <v>97</v>
      </c>
      <c r="K11" s="4">
        <v>145980</v>
      </c>
    </row>
    <row r="12" spans="1:11">
      <c r="A12"/>
      <c r="B12" s="16" t="s">
        <v>17</v>
      </c>
      <c r="C12" s="28">
        <f>最低賃金の推移!V7*140</f>
        <v>119420</v>
      </c>
      <c r="D12" s="28">
        <f>最低賃金の推移!V7*154</f>
        <v>131362</v>
      </c>
      <c r="E12" s="28">
        <f>最低賃金の推移!V7*160</f>
        <v>136480</v>
      </c>
      <c r="F12" s="28">
        <f>最低賃金の推移!V7*176</f>
        <v>150128</v>
      </c>
      <c r="G12" s="28">
        <f>最低賃金の推移!V7*176+最低賃金の推移!V7*1.25*20</f>
        <v>171453</v>
      </c>
      <c r="H12" s="28">
        <f>最低賃金の推移!V7*176+最低賃金の推移!V7*1.25*52</f>
        <v>205573</v>
      </c>
      <c r="J12" s="4" t="s">
        <v>98</v>
      </c>
      <c r="K12" s="4">
        <v>138680</v>
      </c>
    </row>
    <row r="13" spans="1:11">
      <c r="A13"/>
      <c r="B13" s="16" t="s">
        <v>18</v>
      </c>
      <c r="C13" s="28">
        <f>最低賃金の推移!V8*140</f>
        <v>115080</v>
      </c>
      <c r="D13" s="28">
        <f>最低賃金の推移!V8*154</f>
        <v>126588</v>
      </c>
      <c r="E13" s="28">
        <f>最低賃金の推移!V8*160</f>
        <v>131520</v>
      </c>
      <c r="F13" s="28">
        <f>最低賃金の推移!V8*176</f>
        <v>144672</v>
      </c>
      <c r="G13" s="28">
        <f>最低賃金の推移!V8*176+最低賃金の推移!V8*1.25*20</f>
        <v>165222</v>
      </c>
      <c r="H13" s="28">
        <f>最低賃金の推移!V8*176+最低賃金の推移!V8*1.25*52</f>
        <v>198102</v>
      </c>
      <c r="J13" s="4" t="s">
        <v>99</v>
      </c>
      <c r="K13" s="4">
        <f>SUM(K$12*0.9)</f>
        <v>124812</v>
      </c>
    </row>
    <row r="14" spans="1:11">
      <c r="A14"/>
      <c r="B14" s="16" t="s">
        <v>19</v>
      </c>
      <c r="C14" s="28">
        <f>最低賃金の推移!V9*140</f>
        <v>115080</v>
      </c>
      <c r="D14" s="28">
        <f>最低賃金の推移!V9*154</f>
        <v>126588</v>
      </c>
      <c r="E14" s="28">
        <f>最低賃金の推移!V9*160</f>
        <v>131520</v>
      </c>
      <c r="F14" s="28">
        <f>最低賃金の推移!V9*176</f>
        <v>144672</v>
      </c>
      <c r="G14" s="28">
        <f>最低賃金の推移!V9*176+最低賃金の推移!V9*1.25*20</f>
        <v>165222</v>
      </c>
      <c r="H14" s="28">
        <f>最低賃金の推移!V9*176+最低賃金の推移!V9*1.25*52</f>
        <v>198102</v>
      </c>
      <c r="J14" s="4" t="s">
        <v>100</v>
      </c>
      <c r="K14" s="4">
        <f>SUM(K$12*0.8)</f>
        <v>110944</v>
      </c>
    </row>
    <row r="15" spans="1:11">
      <c r="A15"/>
      <c r="B15" s="16" t="s">
        <v>20</v>
      </c>
      <c r="C15" s="28">
        <f>最低賃金の推移!V10*140</f>
        <v>115920</v>
      </c>
      <c r="D15" s="28">
        <f>最低賃金の推移!V10*154</f>
        <v>127512</v>
      </c>
      <c r="E15" s="28">
        <f>最低賃金の推移!V10*160</f>
        <v>132480</v>
      </c>
      <c r="F15" s="28">
        <f>最低賃金の推移!V10*176</f>
        <v>145728</v>
      </c>
      <c r="G15" s="28">
        <f>最低賃金の推移!V10*176+最低賃金の推移!V10*1.25*20</f>
        <v>166428</v>
      </c>
      <c r="H15" s="28">
        <f>最低賃金の推移!V10*176+最低賃金の推移!V10*1.25*52</f>
        <v>199548</v>
      </c>
      <c r="J15" s="4" t="s">
        <v>101</v>
      </c>
      <c r="K15" s="4">
        <f>SUM(K$12*0.7)</f>
        <v>97076</v>
      </c>
    </row>
    <row r="16" spans="1:11">
      <c r="A16"/>
      <c r="B16" s="16" t="s">
        <v>21</v>
      </c>
      <c r="C16" s="28">
        <f>最低賃金の推移!V11*140</f>
        <v>123060</v>
      </c>
      <c r="D16" s="28">
        <f>最低賃金の推移!V11*154</f>
        <v>135366</v>
      </c>
      <c r="E16" s="28">
        <f>最低賃金の推移!V11*160</f>
        <v>140640</v>
      </c>
      <c r="F16" s="28">
        <f>最低賃金の推移!V11*176</f>
        <v>154704</v>
      </c>
      <c r="G16" s="28">
        <f>最低賃金の推移!V11*176+最低賃金の推移!V11*1.25*20</f>
        <v>176679</v>
      </c>
      <c r="H16" s="28">
        <f>最低賃金の推移!V11*176+最低賃金の推移!V11*1.25*52</f>
        <v>211839</v>
      </c>
    </row>
    <row r="17" spans="2:8">
      <c r="B17" s="16" t="s">
        <v>22</v>
      </c>
      <c r="C17" s="28">
        <f>最低賃金の推移!V12*140</f>
        <v>123480</v>
      </c>
      <c r="D17" s="28">
        <f>最低賃金の推移!V12*154</f>
        <v>135828</v>
      </c>
      <c r="E17" s="28">
        <f>最低賃金の推移!V12*160</f>
        <v>141120</v>
      </c>
      <c r="F17" s="28">
        <f>最低賃金の推移!V12*176</f>
        <v>155232</v>
      </c>
      <c r="G17" s="28">
        <f>最低賃金の推移!V12*176+最低賃金の推移!V12*1.25*20</f>
        <v>177282</v>
      </c>
      <c r="H17" s="28">
        <f>最低賃金の推移!V12*176+最低賃金の推移!V12*1.25*52</f>
        <v>212562</v>
      </c>
    </row>
    <row r="18" spans="2:8">
      <c r="B18" s="16" t="s">
        <v>23</v>
      </c>
      <c r="C18" s="28">
        <f>最低賃金の推移!V13*140</f>
        <v>121100</v>
      </c>
      <c r="D18" s="28">
        <f>最低賃金の推移!V13*154</f>
        <v>133210</v>
      </c>
      <c r="E18" s="28">
        <f>最低賃金の推移!V13*160</f>
        <v>138400</v>
      </c>
      <c r="F18" s="28">
        <f>最低賃金の推移!V13*176</f>
        <v>152240</v>
      </c>
      <c r="G18" s="28">
        <f>最低賃金の推移!V13*176+最低賃金の推移!V13*1.25*20</f>
        <v>173865</v>
      </c>
      <c r="H18" s="28">
        <f>最低賃金の推移!V13*176+最低賃金の推移!V13*1.25*52</f>
        <v>208465</v>
      </c>
    </row>
    <row r="19" spans="2:8">
      <c r="B19" s="16" t="s">
        <v>24</v>
      </c>
      <c r="C19" s="28">
        <f>最低賃金の推移!V14*140</f>
        <v>133840</v>
      </c>
      <c r="D19" s="28">
        <f>最低賃金の推移!V14*154</f>
        <v>147224</v>
      </c>
      <c r="E19" s="28">
        <f>最低賃金の推移!V14*160</f>
        <v>152960</v>
      </c>
      <c r="F19" s="28">
        <f>最低賃金の推移!V14*176</f>
        <v>168256</v>
      </c>
      <c r="G19" s="28">
        <f>最低賃金の推移!V14*176+最低賃金の推移!V14*1.25*20</f>
        <v>192156</v>
      </c>
      <c r="H19" s="28">
        <f>最低賃金の推移!V14*176+最低賃金の推移!V14*1.25*52</f>
        <v>230396</v>
      </c>
    </row>
    <row r="20" spans="2:8">
      <c r="B20" s="16" t="s">
        <v>25</v>
      </c>
      <c r="C20" s="28">
        <f>最低賃金の推移!V15*140</f>
        <v>133420</v>
      </c>
      <c r="D20" s="28">
        <f>最低賃金の推移!V15*154</f>
        <v>146762</v>
      </c>
      <c r="E20" s="28">
        <f>最低賃金の推移!V15*160</f>
        <v>152480</v>
      </c>
      <c r="F20" s="28">
        <f>最低賃金の推移!V15*176</f>
        <v>167728</v>
      </c>
      <c r="G20" s="28">
        <f>最低賃金の推移!V15*176+最低賃金の推移!V15*1.25*20</f>
        <v>191553</v>
      </c>
      <c r="H20" s="28">
        <f>最低賃金の推移!V15*176+最低賃金の推移!V15*1.25*52</f>
        <v>229673</v>
      </c>
    </row>
    <row r="21" spans="2:8">
      <c r="B21" s="16" t="s">
        <v>26</v>
      </c>
      <c r="C21" s="28">
        <f>最低賃金の推移!V16*140</f>
        <v>145740</v>
      </c>
      <c r="D21" s="28">
        <f>最低賃金の推移!V16*154</f>
        <v>160314</v>
      </c>
      <c r="E21" s="28">
        <f>最低賃金の推移!V16*160</f>
        <v>166560</v>
      </c>
      <c r="F21" s="28">
        <f>最低賃金の推移!V16*176</f>
        <v>183216</v>
      </c>
      <c r="G21" s="28">
        <f>最低賃金の推移!V16*176+最低賃金の推移!V16*1.25*20</f>
        <v>209241</v>
      </c>
      <c r="H21" s="28">
        <f>最低賃金の推移!V16*176+最低賃金の推移!V16*1.25*52</f>
        <v>250881</v>
      </c>
    </row>
    <row r="22" spans="2:8">
      <c r="B22" s="16" t="s">
        <v>27</v>
      </c>
      <c r="C22" s="28">
        <f>最低賃金の推移!V17*140</f>
        <v>145600</v>
      </c>
      <c r="D22" s="28">
        <f>最低賃金の推移!V17*154</f>
        <v>160160</v>
      </c>
      <c r="E22" s="28">
        <f>最低賃金の推移!V17*160</f>
        <v>166400</v>
      </c>
      <c r="F22" s="28">
        <f>最低賃金の推移!V17*176</f>
        <v>183040</v>
      </c>
      <c r="G22" s="28">
        <f>最低賃金の推移!V17*176+最低賃金の推移!V17*1.25*20</f>
        <v>209040</v>
      </c>
      <c r="H22" s="28">
        <f>最低賃金の推移!V17*176+最低賃金の推移!V17*1.25*52</f>
        <v>250640</v>
      </c>
    </row>
    <row r="23" spans="2:8">
      <c r="B23" s="16" t="s">
        <v>28</v>
      </c>
      <c r="C23" s="28">
        <f>最低賃金の推移!V18*140</f>
        <v>120260</v>
      </c>
      <c r="D23" s="28">
        <f>最低賃金の推移!V18*154</f>
        <v>132286</v>
      </c>
      <c r="E23" s="28">
        <f>最低賃金の推移!V18*160</f>
        <v>137440</v>
      </c>
      <c r="F23" s="28">
        <f>最低賃金の推移!V18*176</f>
        <v>151184</v>
      </c>
      <c r="G23" s="28">
        <f>最低賃金の推移!V18*176+最低賃金の推移!V18*1.25*20</f>
        <v>172659</v>
      </c>
      <c r="H23" s="28">
        <f>最低賃金の推移!V18*176+最低賃金の推移!V18*1.25*52</f>
        <v>207019</v>
      </c>
    </row>
    <row r="24" spans="2:8">
      <c r="B24" s="16" t="s">
        <v>29</v>
      </c>
      <c r="C24" s="28">
        <f>最低賃金の推移!V19*140</f>
        <v>122780</v>
      </c>
      <c r="D24" s="28">
        <f>最低賃金の推移!V19*154</f>
        <v>135058</v>
      </c>
      <c r="E24" s="28">
        <f>最低賃金の推移!V19*160</f>
        <v>140320</v>
      </c>
      <c r="F24" s="28">
        <f>最低賃金の推移!V19*176</f>
        <v>154352</v>
      </c>
      <c r="G24" s="28">
        <f>最低賃金の推移!V19*176+最低賃金の推移!V19*1.25*20</f>
        <v>176277</v>
      </c>
      <c r="H24" s="28">
        <f>最低賃金の推移!V19*176+最低賃金の推移!V19*1.25*52</f>
        <v>211357</v>
      </c>
    </row>
    <row r="25" spans="2:8">
      <c r="B25" s="16" t="s">
        <v>30</v>
      </c>
      <c r="C25" s="28">
        <f>最低賃金の推移!V20*140</f>
        <v>120540</v>
      </c>
      <c r="D25" s="28">
        <f>最低賃金の推移!V20*154</f>
        <v>132594</v>
      </c>
      <c r="E25" s="28">
        <f>最低賃金の推移!V20*160</f>
        <v>137760</v>
      </c>
      <c r="F25" s="28">
        <f>最低賃金の推移!V20*176</f>
        <v>151536</v>
      </c>
      <c r="G25" s="28">
        <f>最低賃金の推移!V20*176+最低賃金の推移!V20*1.25*20</f>
        <v>173061</v>
      </c>
      <c r="H25" s="28">
        <f>最低賃金の推移!V20*176+最低賃金の推移!V20*1.25*52</f>
        <v>207501</v>
      </c>
    </row>
    <row r="26" spans="2:8">
      <c r="B26" s="16" t="s">
        <v>31</v>
      </c>
      <c r="C26" s="28">
        <f>最低賃金の推移!V21*140</f>
        <v>120120</v>
      </c>
      <c r="D26" s="28">
        <f>最低賃金の推移!V21*154</f>
        <v>132132</v>
      </c>
      <c r="E26" s="28">
        <f>最低賃金の推移!V21*160</f>
        <v>137280</v>
      </c>
      <c r="F26" s="28">
        <f>最低賃金の推移!V21*176</f>
        <v>151008</v>
      </c>
      <c r="G26" s="28">
        <f>最低賃金の推移!V21*176+最低賃金の推移!V21*1.25*20</f>
        <v>172458</v>
      </c>
      <c r="H26" s="28">
        <f>最低賃金の推移!V21*176+最低賃金の推移!V21*1.25*52</f>
        <v>206778</v>
      </c>
    </row>
    <row r="27" spans="2:8">
      <c r="B27" s="16" t="s">
        <v>32</v>
      </c>
      <c r="C27" s="28">
        <f>最低賃金の推移!V22*140</f>
        <v>121240</v>
      </c>
      <c r="D27" s="28">
        <f>最低賃金の推移!V22*154</f>
        <v>133364</v>
      </c>
      <c r="E27" s="28">
        <f>最低賃金の推移!V22*160</f>
        <v>138560</v>
      </c>
      <c r="F27" s="28">
        <f>最低賃金の推移!V22*176</f>
        <v>152416</v>
      </c>
      <c r="G27" s="28">
        <f>最低賃金の推移!V22*176+最低賃金の推移!V22*1.25*20</f>
        <v>174066</v>
      </c>
      <c r="H27" s="28">
        <f>最低賃金の推移!V22*176+最低賃金の推移!V22*1.25*52</f>
        <v>208706</v>
      </c>
    </row>
    <row r="28" spans="2:8">
      <c r="B28" s="16" t="s">
        <v>33</v>
      </c>
      <c r="C28" s="28">
        <f>最低賃金の推移!V23*140</f>
        <v>122780</v>
      </c>
      <c r="D28" s="28">
        <f>最低賃金の推移!V23*154</f>
        <v>135058</v>
      </c>
      <c r="E28" s="28">
        <f>最低賃金の推移!V23*160</f>
        <v>140320</v>
      </c>
      <c r="F28" s="28">
        <f>最低賃金の推移!V23*176</f>
        <v>154352</v>
      </c>
      <c r="G28" s="28">
        <f>最低賃金の推移!V23*176+最低賃金の推移!V23*1.25*20</f>
        <v>176277</v>
      </c>
      <c r="H28" s="28">
        <f>最低賃金の推移!V23*176+最低賃金の推移!V23*1.25*52</f>
        <v>211357</v>
      </c>
    </row>
    <row r="29" spans="2:8">
      <c r="B29" s="16" t="s">
        <v>34</v>
      </c>
      <c r="C29" s="28">
        <f>最低賃金の推移!V24*140</f>
        <v>123200</v>
      </c>
      <c r="D29" s="28">
        <f>最低賃金の推移!V24*154</f>
        <v>135520</v>
      </c>
      <c r="E29" s="28">
        <f>最低賃金の推移!V24*160</f>
        <v>140800</v>
      </c>
      <c r="F29" s="28">
        <f>最低賃金の推移!V24*176</f>
        <v>154880</v>
      </c>
      <c r="G29" s="28">
        <f>最低賃金の推移!V24*176+最低賃金の推移!V24*1.25*20</f>
        <v>176880</v>
      </c>
      <c r="H29" s="28">
        <f>最低賃金の推移!V24*176+最低賃金の推移!V24*1.25*52</f>
        <v>212080</v>
      </c>
    </row>
    <row r="30" spans="2:8">
      <c r="B30" s="16" t="s">
        <v>35</v>
      </c>
      <c r="C30" s="28">
        <f>最低賃金の推移!V25*140</f>
        <v>127820</v>
      </c>
      <c r="D30" s="28">
        <f>最低賃金の推移!V25*154</f>
        <v>140602</v>
      </c>
      <c r="E30" s="28">
        <f>最低賃金の推移!V25*160</f>
        <v>146080</v>
      </c>
      <c r="F30" s="28">
        <f>最低賃金の推移!V25*176</f>
        <v>160688</v>
      </c>
      <c r="G30" s="28">
        <f>最低賃金の推移!V25*176+最低賃金の推移!V25*1.25*20</f>
        <v>183513</v>
      </c>
      <c r="H30" s="28">
        <f>最低賃金の推移!V25*176+最低賃金の推移!V25*1.25*52</f>
        <v>220033</v>
      </c>
    </row>
    <row r="31" spans="2:8">
      <c r="B31" s="16" t="s">
        <v>36</v>
      </c>
      <c r="C31" s="28">
        <f>最低賃金の推移!V26*140</f>
        <v>133700</v>
      </c>
      <c r="D31" s="28">
        <f>最低賃金の推移!V26*154</f>
        <v>147070</v>
      </c>
      <c r="E31" s="28">
        <f>最低賃金の推移!V26*160</f>
        <v>152800</v>
      </c>
      <c r="F31" s="28">
        <f>最低賃金の推移!V26*176</f>
        <v>168080</v>
      </c>
      <c r="G31" s="28">
        <f>最低賃金の推移!V26*176+最低賃金の推移!V26*1.25*20</f>
        <v>191955</v>
      </c>
      <c r="H31" s="28">
        <f>最低賃金の推移!V26*176+最低賃金の推移!V26*1.25*52</f>
        <v>230155</v>
      </c>
    </row>
    <row r="32" spans="2:8">
      <c r="B32" s="16" t="s">
        <v>37</v>
      </c>
      <c r="C32" s="28">
        <f>最低賃金の推移!V27*140</f>
        <v>126280</v>
      </c>
      <c r="D32" s="28">
        <f>最低賃金の推移!V27*154</f>
        <v>138908</v>
      </c>
      <c r="E32" s="28">
        <f>最低賃金の推移!V27*160</f>
        <v>144320</v>
      </c>
      <c r="F32" s="28">
        <f>最低賃金の推移!V27*176</f>
        <v>158752</v>
      </c>
      <c r="G32" s="28">
        <f>最低賃金の推移!V27*176+最低賃金の推移!V27*1.25*20</f>
        <v>181302</v>
      </c>
      <c r="H32" s="28">
        <f>最低賃金の推移!V27*176+最低賃金の推移!V27*1.25*52</f>
        <v>217382</v>
      </c>
    </row>
    <row r="33" spans="2:8">
      <c r="B33" s="16" t="s">
        <v>38</v>
      </c>
      <c r="C33" s="28">
        <f>最低賃金の推移!V28*140</f>
        <v>125440</v>
      </c>
      <c r="D33" s="28">
        <f>最低賃金の推移!V28*154</f>
        <v>137984</v>
      </c>
      <c r="E33" s="28">
        <f>最低賃金の推移!V28*160</f>
        <v>143360</v>
      </c>
      <c r="F33" s="28">
        <f>最低賃金の推移!V28*176</f>
        <v>157696</v>
      </c>
      <c r="G33" s="28">
        <f>最低賃金の推移!V28*176+最低賃金の推移!V28*1.25*20</f>
        <v>180096</v>
      </c>
      <c r="H33" s="28">
        <f>最低賃金の推移!V28*176+最低賃金の推移!V28*1.25*52</f>
        <v>215936</v>
      </c>
    </row>
    <row r="34" spans="2:8">
      <c r="B34" s="16" t="s">
        <v>39</v>
      </c>
      <c r="C34" s="28">
        <f>最低賃金の推移!V29*140</f>
        <v>131180</v>
      </c>
      <c r="D34" s="28">
        <f>最低賃金の推移!V29*154</f>
        <v>144298</v>
      </c>
      <c r="E34" s="28">
        <f>最低賃金の推移!V29*160</f>
        <v>149920</v>
      </c>
      <c r="F34" s="28">
        <f>最低賃金の推移!V29*176</f>
        <v>164912</v>
      </c>
      <c r="G34" s="28">
        <f>最低賃金の推移!V29*176+最低賃金の推移!V29*1.25*20</f>
        <v>188337</v>
      </c>
      <c r="H34" s="28">
        <f>最低賃金の推移!V29*176+最低賃金の推移!V29*1.25*52</f>
        <v>225817</v>
      </c>
    </row>
    <row r="35" spans="2:8">
      <c r="B35" s="16" t="s">
        <v>40</v>
      </c>
      <c r="C35" s="28">
        <f>最低賃金の推移!V30*140</f>
        <v>138880</v>
      </c>
      <c r="D35" s="28">
        <f>最低賃金の推移!V30*154</f>
        <v>152768</v>
      </c>
      <c r="E35" s="28">
        <f>最低賃金の推移!V30*160</f>
        <v>158720</v>
      </c>
      <c r="F35" s="28">
        <f>最低賃金の推移!V30*176</f>
        <v>174592</v>
      </c>
      <c r="G35" s="28">
        <f>最低賃金の推移!V30*176+最低賃金の推移!V30*1.25*20</f>
        <v>199392</v>
      </c>
      <c r="H35" s="28">
        <f>最低賃金の推移!V30*176+最低賃金の推移!V30*1.25*52</f>
        <v>239072</v>
      </c>
    </row>
    <row r="36" spans="2:8">
      <c r="B36" s="16" t="s">
        <v>41</v>
      </c>
      <c r="C36" s="28">
        <f>最低賃金の推移!V31*140</f>
        <v>129920</v>
      </c>
      <c r="D36" s="28">
        <f>最低賃金の推移!V31*154</f>
        <v>142912</v>
      </c>
      <c r="E36" s="28">
        <f>最低賃金の推移!V31*160</f>
        <v>148480</v>
      </c>
      <c r="F36" s="28">
        <f>最低賃金の推移!V31*176</f>
        <v>163328</v>
      </c>
      <c r="G36" s="28">
        <f>最低賃金の推移!V31*176+最低賃金の推移!V31*1.25*20</f>
        <v>186528</v>
      </c>
      <c r="H36" s="28">
        <f>最低賃金の推移!V31*176+最低賃金の推移!V31*1.25*52</f>
        <v>223648</v>
      </c>
    </row>
    <row r="37" spans="2:8">
      <c r="B37" s="16" t="s">
        <v>42</v>
      </c>
      <c r="C37" s="28">
        <f>最低賃金の推移!V32*140</f>
        <v>121240</v>
      </c>
      <c r="D37" s="28">
        <f>最低賃金の推移!V32*154</f>
        <v>133364</v>
      </c>
      <c r="E37" s="28">
        <f>最低賃金の推移!V32*160</f>
        <v>138560</v>
      </c>
      <c r="F37" s="28">
        <f>最低賃金の推移!V32*176</f>
        <v>152416</v>
      </c>
      <c r="G37" s="28">
        <f>最低賃金の推移!V32*176+最低賃金の推移!V32*1.25*20</f>
        <v>174066</v>
      </c>
      <c r="H37" s="28">
        <f>最低賃金の推移!V32*176+最低賃金の推移!V32*1.25*52</f>
        <v>208706</v>
      </c>
    </row>
    <row r="38" spans="2:8">
      <c r="B38" s="16" t="s">
        <v>43</v>
      </c>
      <c r="C38" s="28">
        <f>最低賃金の推移!V33*140</f>
        <v>120260</v>
      </c>
      <c r="D38" s="28">
        <f>最低賃金の推移!V33*154</f>
        <v>132286</v>
      </c>
      <c r="E38" s="28">
        <f>最低賃金の推移!V33*160</f>
        <v>137440</v>
      </c>
      <c r="F38" s="28">
        <f>最低賃金の推移!V33*176</f>
        <v>151184</v>
      </c>
      <c r="G38" s="28">
        <f>最低賃金の推移!V33*176+最低賃金の推移!V33*1.25*20</f>
        <v>172659</v>
      </c>
      <c r="H38" s="28">
        <f>最低賃金の推移!V33*176+最低賃金の推移!V33*1.25*52</f>
        <v>207019</v>
      </c>
    </row>
    <row r="39" spans="2:8">
      <c r="B39" s="16" t="s">
        <v>44</v>
      </c>
      <c r="C39" s="28">
        <f>最低賃金の推移!V34*140</f>
        <v>114940</v>
      </c>
      <c r="D39" s="28">
        <f>最低賃金の推移!V34*154</f>
        <v>126434</v>
      </c>
      <c r="E39" s="28">
        <f>最低賃金の推移!V34*160</f>
        <v>131360</v>
      </c>
      <c r="F39" s="28">
        <f>最低賃金の推移!V34*176</f>
        <v>144496</v>
      </c>
      <c r="G39" s="28">
        <f>最低賃金の推移!V34*176+最低賃金の推移!V34*1.25*20</f>
        <v>165021</v>
      </c>
      <c r="H39" s="28">
        <f>最低賃金の推移!V34*176+最低賃金の推移!V34*1.25*52</f>
        <v>197861</v>
      </c>
    </row>
    <row r="40" spans="2:8">
      <c r="B40" s="16" t="s">
        <v>45</v>
      </c>
      <c r="C40" s="28">
        <f>最低賃金の推移!V35*140</f>
        <v>115360</v>
      </c>
      <c r="D40" s="28">
        <f>最低賃金の推移!V35*154</f>
        <v>126896</v>
      </c>
      <c r="E40" s="28">
        <f>最低賃金の推移!V35*160</f>
        <v>131840</v>
      </c>
      <c r="F40" s="28">
        <f>最低賃金の推移!V35*176</f>
        <v>145024</v>
      </c>
      <c r="G40" s="28">
        <f>最低賃金の推移!V35*176+最低賃金の推移!V35*1.25*20</f>
        <v>165624</v>
      </c>
      <c r="H40" s="28">
        <f>最低賃金の推移!V35*176+最低賃金の推移!V35*1.25*52</f>
        <v>198584</v>
      </c>
    </row>
    <row r="41" spans="2:8">
      <c r="B41" s="16" t="s">
        <v>46</v>
      </c>
      <c r="C41" s="28">
        <f>最低賃金の推移!V36*140</f>
        <v>120680</v>
      </c>
      <c r="D41" s="28">
        <f>最低賃金の推移!V36*154</f>
        <v>132748</v>
      </c>
      <c r="E41" s="28">
        <f>最低賃金の推移!V36*160</f>
        <v>137920</v>
      </c>
      <c r="F41" s="28">
        <f>最低賃金の推移!V36*176</f>
        <v>151712</v>
      </c>
      <c r="G41" s="28">
        <f>最低賃金の推移!V36*176+最低賃金の推移!V36*1.25*20</f>
        <v>173262</v>
      </c>
      <c r="H41" s="28">
        <f>最低賃金の推移!V36*176+最低賃金の推移!V36*1.25*52</f>
        <v>207742</v>
      </c>
    </row>
    <row r="42" spans="2:8">
      <c r="B42" s="16" t="s">
        <v>47</v>
      </c>
      <c r="C42" s="28">
        <f>最低賃金の推移!V37*140</f>
        <v>125860</v>
      </c>
      <c r="D42" s="28">
        <f>最低賃金の推移!V37*154</f>
        <v>138446</v>
      </c>
      <c r="E42" s="28">
        <f>最低賃金の推移!V37*160</f>
        <v>143840</v>
      </c>
      <c r="F42" s="28">
        <f>最低賃金の推移!V37*176</f>
        <v>158224</v>
      </c>
      <c r="G42" s="28">
        <f>最低賃金の推移!V37*176+最低賃金の推移!V37*1.25*20</f>
        <v>180699</v>
      </c>
      <c r="H42" s="28">
        <f>最低賃金の推移!V37*176+最低賃金の推移!V37*1.25*52</f>
        <v>216659</v>
      </c>
    </row>
    <row r="43" spans="2:8">
      <c r="B43" s="16" t="s">
        <v>48</v>
      </c>
      <c r="C43" s="28">
        <f>最低賃金の推移!V38*140</f>
        <v>119980</v>
      </c>
      <c r="D43" s="28">
        <f>最低賃金の推移!V38*154</f>
        <v>131978</v>
      </c>
      <c r="E43" s="28">
        <f>最低賃金の推移!V38*160</f>
        <v>137120</v>
      </c>
      <c r="F43" s="28">
        <f>最低賃金の推移!V38*176</f>
        <v>150832</v>
      </c>
      <c r="G43" s="28">
        <f>最低賃金の推移!V38*176+最低賃金の推移!V38*1.25*20</f>
        <v>172257</v>
      </c>
      <c r="H43" s="28">
        <f>最低賃金の推移!V38*176+最低賃金の推移!V38*1.25*52</f>
        <v>206537</v>
      </c>
    </row>
    <row r="44" spans="2:8">
      <c r="B44" s="16" t="s">
        <v>49</v>
      </c>
      <c r="C44" s="28">
        <f>最低賃金の推移!V39*140</f>
        <v>115360</v>
      </c>
      <c r="D44" s="28">
        <f>最低賃金の推移!V39*154</f>
        <v>126896</v>
      </c>
      <c r="E44" s="28">
        <f>最低賃金の推移!V39*160</f>
        <v>131840</v>
      </c>
      <c r="F44" s="28">
        <f>最低賃金の推移!V39*176</f>
        <v>145024</v>
      </c>
      <c r="G44" s="28">
        <f>最低賃金の推移!V39*176+最低賃金の推移!V39*1.25*20</f>
        <v>165624</v>
      </c>
      <c r="H44" s="28">
        <f>最低賃金の推移!V39*176+最低賃金の推移!V39*1.25*52</f>
        <v>198584</v>
      </c>
    </row>
    <row r="45" spans="2:8">
      <c r="B45" s="16" t="s">
        <v>50</v>
      </c>
      <c r="C45" s="28">
        <f>最低賃金の推移!V40*140</f>
        <v>118720</v>
      </c>
      <c r="D45" s="28">
        <f>最低賃金の推移!V40*154</f>
        <v>130592</v>
      </c>
      <c r="E45" s="28">
        <f>最低賃金の推移!V40*160</f>
        <v>135680</v>
      </c>
      <c r="F45" s="28">
        <f>最低賃金の推移!V40*176</f>
        <v>149248</v>
      </c>
      <c r="G45" s="28">
        <f>最低賃金の推移!V40*176+最低賃金の推移!V40*1.25*20</f>
        <v>170448</v>
      </c>
      <c r="H45" s="28">
        <f>最低賃金の推移!V40*176+最低賃金の推移!V40*1.25*52</f>
        <v>204368</v>
      </c>
    </row>
    <row r="46" spans="2:8">
      <c r="B46" s="16" t="s">
        <v>51</v>
      </c>
      <c r="C46" s="28">
        <f>最低賃金の推移!V41*140</f>
        <v>114940</v>
      </c>
      <c r="D46" s="28">
        <f>最低賃金の推移!V41*154</f>
        <v>126434</v>
      </c>
      <c r="E46" s="28">
        <f>最低賃金の推移!V41*160</f>
        <v>131360</v>
      </c>
      <c r="F46" s="28">
        <f>最低賃金の推移!V41*176</f>
        <v>144496</v>
      </c>
      <c r="G46" s="28">
        <f>最低賃金の推移!V41*176+最低賃金の推移!V41*1.25*20</f>
        <v>165021</v>
      </c>
      <c r="H46" s="28">
        <f>最低賃金の推移!V41*176+最低賃金の推移!V41*1.25*52</f>
        <v>197861</v>
      </c>
    </row>
    <row r="47" spans="2:8">
      <c r="B47" s="16" t="s">
        <v>52</v>
      </c>
      <c r="C47" s="28">
        <f>最低賃金の推移!V42*140</f>
        <v>114800</v>
      </c>
      <c r="D47" s="28">
        <f>最低賃金の推移!V42*154</f>
        <v>126280</v>
      </c>
      <c r="E47" s="28">
        <f>最低賃金の推移!V42*160</f>
        <v>131200</v>
      </c>
      <c r="F47" s="28">
        <f>最低賃金の推移!V42*176</f>
        <v>144320</v>
      </c>
      <c r="G47" s="28">
        <f>最低賃金の推移!V42*176+最低賃金の推移!V42*1.25*20</f>
        <v>164820</v>
      </c>
      <c r="H47" s="28">
        <f>最低賃金の推移!V42*176+最低賃金の推移!V42*1.25*52</f>
        <v>197620</v>
      </c>
    </row>
    <row r="48" spans="2:8">
      <c r="B48" s="16" t="s">
        <v>53</v>
      </c>
      <c r="C48" s="28">
        <f>最低賃金の推移!V43*140</f>
        <v>121800</v>
      </c>
      <c r="D48" s="28">
        <f>最低賃金の推移!V43*154</f>
        <v>133980</v>
      </c>
      <c r="E48" s="28">
        <f>最低賃金の推移!V43*160</f>
        <v>139200</v>
      </c>
      <c r="F48" s="28">
        <f>最低賃金の推移!V43*176</f>
        <v>153120</v>
      </c>
      <c r="G48" s="28">
        <f>最低賃金の推移!V43*176+最低賃金の推移!V43*1.25*20</f>
        <v>174870</v>
      </c>
      <c r="H48" s="28">
        <f>最低賃金の推移!V43*176+最低賃金の推移!V43*1.25*52</f>
        <v>209670</v>
      </c>
    </row>
    <row r="49" spans="1:8">
      <c r="A49"/>
      <c r="B49" s="16" t="s">
        <v>54</v>
      </c>
      <c r="C49" s="28">
        <f>最低賃金の推移!V44*140</f>
        <v>114940</v>
      </c>
      <c r="D49" s="28">
        <f>最低賃金の推移!V44*154</f>
        <v>126434</v>
      </c>
      <c r="E49" s="28">
        <f>最低賃金の推移!V44*160</f>
        <v>131360</v>
      </c>
      <c r="F49" s="28">
        <f>最低賃金の推移!V44*176</f>
        <v>144496</v>
      </c>
      <c r="G49" s="28">
        <f>最低賃金の推移!V44*176+最低賃金の推移!V44*1.25*20</f>
        <v>165021</v>
      </c>
      <c r="H49" s="28">
        <f>最低賃金の推移!V44*176+最低賃金の推移!V44*1.25*52</f>
        <v>197861</v>
      </c>
    </row>
    <row r="50" spans="1:8">
      <c r="A50"/>
      <c r="B50" s="16" t="s">
        <v>55</v>
      </c>
      <c r="C50" s="28">
        <f>最低賃金の推移!V45*140</f>
        <v>114940</v>
      </c>
      <c r="D50" s="28">
        <f>最低賃金の推移!V45*154</f>
        <v>126434</v>
      </c>
      <c r="E50" s="28">
        <f>最低賃金の推移!V45*160</f>
        <v>131360</v>
      </c>
      <c r="F50" s="28">
        <f>最低賃金の推移!V45*176</f>
        <v>144496</v>
      </c>
      <c r="G50" s="28">
        <f>最低賃金の推移!V45*176+最低賃金の推移!V45*1.25*20</f>
        <v>165021</v>
      </c>
      <c r="H50" s="28">
        <f>最低賃金の推移!V45*176+最低賃金の推移!V45*1.25*52</f>
        <v>197861</v>
      </c>
    </row>
    <row r="51" spans="1:8">
      <c r="A51"/>
      <c r="B51" s="16" t="s">
        <v>56</v>
      </c>
      <c r="C51" s="28">
        <f>最低賃金の推移!V46*140</f>
        <v>114940</v>
      </c>
      <c r="D51" s="28">
        <f>最低賃金の推移!V46*154</f>
        <v>126434</v>
      </c>
      <c r="E51" s="28">
        <f>最低賃金の推移!V46*160</f>
        <v>131360</v>
      </c>
      <c r="F51" s="28">
        <f>最低賃金の推移!V46*176</f>
        <v>144496</v>
      </c>
      <c r="G51" s="28">
        <f>最低賃金の推移!V46*176+最低賃金の推移!V46*1.25*20</f>
        <v>165021</v>
      </c>
      <c r="H51" s="28">
        <f>最低賃金の推移!V46*176+最低賃金の推移!V46*1.25*52</f>
        <v>197861</v>
      </c>
    </row>
    <row r="52" spans="1:8">
      <c r="A52"/>
      <c r="B52" s="16" t="s">
        <v>57</v>
      </c>
      <c r="C52" s="28">
        <f>最低賃金の推移!V47*140</f>
        <v>115080</v>
      </c>
      <c r="D52" s="28">
        <f>最低賃金の推移!V47*154</f>
        <v>126588</v>
      </c>
      <c r="E52" s="28">
        <f>最低賃金の推移!V47*160</f>
        <v>131520</v>
      </c>
      <c r="F52" s="28">
        <f>最低賃金の推移!V47*176</f>
        <v>144672</v>
      </c>
      <c r="G52" s="28">
        <f>最低賃金の推移!V47*176+最低賃金の推移!V47*1.25*20</f>
        <v>165222</v>
      </c>
      <c r="H52" s="28">
        <f>最低賃金の推移!V47*176+最低賃金の推移!V47*1.25*52</f>
        <v>198102</v>
      </c>
    </row>
    <row r="53" spans="1:8">
      <c r="A53"/>
      <c r="B53" s="16" t="s">
        <v>58</v>
      </c>
      <c r="C53" s="28">
        <f>最低賃金の推移!V48*140</f>
        <v>114940</v>
      </c>
      <c r="D53" s="28">
        <f>最低賃金の推移!V48*154</f>
        <v>126434</v>
      </c>
      <c r="E53" s="28">
        <f>最低賃金の推移!V48*160</f>
        <v>131360</v>
      </c>
      <c r="F53" s="28">
        <f>最低賃金の推移!V48*176</f>
        <v>144496</v>
      </c>
      <c r="G53" s="28">
        <f>最低賃金の推移!V48*176+最低賃金の推移!V48*1.25*20</f>
        <v>165021</v>
      </c>
      <c r="H53" s="28">
        <f>最低賃金の推移!V48*176+最低賃金の推移!V48*1.25*52</f>
        <v>197861</v>
      </c>
    </row>
    <row r="54" spans="1:8">
      <c r="A54"/>
      <c r="B54" s="16" t="s">
        <v>59</v>
      </c>
      <c r="C54" s="28">
        <f>最低賃金の推移!V49*140</f>
        <v>114940</v>
      </c>
      <c r="D54" s="28">
        <f>最低賃金の推移!V49*154</f>
        <v>126434</v>
      </c>
      <c r="E54" s="28">
        <f>最低賃金の推移!V49*160</f>
        <v>131360</v>
      </c>
      <c r="F54" s="28">
        <f>最低賃金の推移!V49*176</f>
        <v>144496</v>
      </c>
      <c r="G54" s="28">
        <f>最低賃金の推移!V49*176+最低賃金の推移!V49*1.25*20</f>
        <v>165021</v>
      </c>
      <c r="H54" s="28">
        <f>最低賃金の推移!V49*176+最低賃金の推移!V49*1.25*52</f>
        <v>197861</v>
      </c>
    </row>
    <row r="55" spans="1:8">
      <c r="A55"/>
      <c r="B55" s="16" t="s">
        <v>60</v>
      </c>
      <c r="C55" s="28">
        <f>最低賃金の推移!V50*140</f>
        <v>114800</v>
      </c>
      <c r="D55" s="28">
        <f>最低賃金の推移!V50*154</f>
        <v>126280</v>
      </c>
      <c r="E55" s="28">
        <f>最低賃金の推移!V50*160</f>
        <v>131200</v>
      </c>
      <c r="F55" s="28">
        <f>最低賃金の推移!V50*176</f>
        <v>144320</v>
      </c>
      <c r="G55" s="28">
        <f>最低賃金の推移!V50*176+最低賃金の推移!V50*1.25*20</f>
        <v>164820</v>
      </c>
      <c r="H55" s="28">
        <f>最低賃金の推移!V50*176+最低賃金の推移!V50*1.25*52</f>
        <v>197620</v>
      </c>
    </row>
    <row r="56" spans="1:8" ht="26.4">
      <c r="A56"/>
      <c r="B56" s="18" t="s">
        <v>61</v>
      </c>
      <c r="C56" s="28">
        <f>最低賃金の推移!V51*140</f>
        <v>130200</v>
      </c>
      <c r="D56" s="28">
        <f>最低賃金の推移!V51*154</f>
        <v>143220</v>
      </c>
      <c r="E56" s="28">
        <f>最低賃金の推移!V51*160</f>
        <v>148800</v>
      </c>
      <c r="F56" s="28">
        <f>最低賃金の推移!V51*176</f>
        <v>163680</v>
      </c>
      <c r="G56" s="28">
        <f>最低賃金の推移!V51*176+最低賃金の推移!V51*1.25*20</f>
        <v>186930</v>
      </c>
      <c r="H56" s="28">
        <f>最低賃金の推移!V51*176+最低賃金の推移!V51*1.25*52</f>
        <v>224130</v>
      </c>
    </row>
    <row r="57" spans="1:8">
      <c r="A57"/>
      <c r="B57" s="32"/>
      <c r="C57" s="34"/>
      <c r="D57" s="34"/>
      <c r="E57" s="34"/>
      <c r="F57" s="34"/>
      <c r="G57" s="34"/>
      <c r="H57" s="34"/>
    </row>
    <row r="58" spans="1:8">
      <c r="A58" s="20" t="s">
        <v>102</v>
      </c>
      <c r="B58" s="19" t="s">
        <v>88</v>
      </c>
      <c r="C58" s="35">
        <f t="shared" ref="C58:C63" si="0">SUM($K7/140)</f>
        <v>1251.2142857142858</v>
      </c>
      <c r="D58" s="35">
        <f t="shared" ref="D58:D63" si="1">SUM($K7/154)</f>
        <v>1137.4675324675325</v>
      </c>
      <c r="E58" s="35">
        <f t="shared" ref="E58:E63" si="2">SUM($K7/160)</f>
        <v>1094.8125</v>
      </c>
      <c r="F58" s="35">
        <f t="shared" ref="F58:F63" si="3">SUM($K7/176)</f>
        <v>995.28409090909088</v>
      </c>
      <c r="G58" s="35">
        <f t="shared" ref="G58:G63" si="4">SUM($K7/(176+1.25*20))</f>
        <v>871.49253731343288</v>
      </c>
      <c r="H58" s="35">
        <f t="shared" ref="H58:H63" si="5">SUM($K7/(176+1.25*52))</f>
        <v>726.84647302904568</v>
      </c>
    </row>
    <row r="59" spans="1:8">
      <c r="A59" s="58" t="s">
        <v>103</v>
      </c>
      <c r="B59" s="19" t="s">
        <v>94</v>
      </c>
      <c r="C59" s="35">
        <f t="shared" si="0"/>
        <v>1199.0714285714287</v>
      </c>
      <c r="D59" s="35">
        <f t="shared" si="1"/>
        <v>1090.0649350649351</v>
      </c>
      <c r="E59" s="35">
        <f t="shared" si="2"/>
        <v>1049.1875</v>
      </c>
      <c r="F59" s="35">
        <f t="shared" si="3"/>
        <v>953.80681818181813</v>
      </c>
      <c r="G59" s="35">
        <f t="shared" si="4"/>
        <v>835.17412935323387</v>
      </c>
      <c r="H59" s="35">
        <f t="shared" si="5"/>
        <v>696.55601659751039</v>
      </c>
    </row>
    <row r="60" spans="1:8">
      <c r="A60" s="58"/>
      <c r="B60" s="19" t="s">
        <v>95</v>
      </c>
      <c r="C60" s="35">
        <f t="shared" si="0"/>
        <v>1147</v>
      </c>
      <c r="D60" s="35">
        <f t="shared" si="1"/>
        <v>1042.7272727272727</v>
      </c>
      <c r="E60" s="35">
        <f t="shared" si="2"/>
        <v>1003.625</v>
      </c>
      <c r="F60" s="35">
        <f t="shared" si="3"/>
        <v>912.38636363636363</v>
      </c>
      <c r="G60" s="35">
        <f t="shared" si="4"/>
        <v>798.90547263681594</v>
      </c>
      <c r="H60" s="35">
        <f t="shared" si="5"/>
        <v>666.30705394190875</v>
      </c>
    </row>
    <row r="61" spans="1:8">
      <c r="A61" s="58"/>
      <c r="B61" s="19" t="s">
        <v>96</v>
      </c>
      <c r="C61" s="35">
        <f t="shared" si="0"/>
        <v>1094.7857142857142</v>
      </c>
      <c r="D61" s="35">
        <f t="shared" si="1"/>
        <v>995.25974025974028</v>
      </c>
      <c r="E61" s="35">
        <f t="shared" si="2"/>
        <v>957.9375</v>
      </c>
      <c r="F61" s="35">
        <f t="shared" si="3"/>
        <v>870.85227272727275</v>
      </c>
      <c r="G61" s="35">
        <f t="shared" si="4"/>
        <v>762.53731343283584</v>
      </c>
      <c r="H61" s="35">
        <f t="shared" si="5"/>
        <v>635.97510373443981</v>
      </c>
    </row>
    <row r="62" spans="1:8">
      <c r="A62" s="58"/>
      <c r="B62" s="19" t="s">
        <v>97</v>
      </c>
      <c r="C62" s="35">
        <f t="shared" si="0"/>
        <v>1042.7142857142858</v>
      </c>
      <c r="D62" s="35">
        <f t="shared" si="1"/>
        <v>947.92207792207796</v>
      </c>
      <c r="E62" s="35">
        <f t="shared" si="2"/>
        <v>912.375</v>
      </c>
      <c r="F62" s="35">
        <f t="shared" si="3"/>
        <v>829.43181818181813</v>
      </c>
      <c r="G62" s="35">
        <f t="shared" si="4"/>
        <v>726.26865671641792</v>
      </c>
      <c r="H62" s="35">
        <f t="shared" si="5"/>
        <v>605.72614107883817</v>
      </c>
    </row>
    <row r="63" spans="1:8">
      <c r="A63" s="58"/>
      <c r="B63" s="19" t="s">
        <v>98</v>
      </c>
      <c r="C63" s="35">
        <f t="shared" si="0"/>
        <v>990.57142857142856</v>
      </c>
      <c r="D63" s="35">
        <f t="shared" si="1"/>
        <v>900.51948051948057</v>
      </c>
      <c r="E63" s="35">
        <f t="shared" si="2"/>
        <v>866.75</v>
      </c>
      <c r="F63" s="35">
        <f t="shared" si="3"/>
        <v>787.9545454545455</v>
      </c>
      <c r="G63" s="35">
        <f t="shared" si="4"/>
        <v>689.95024875621891</v>
      </c>
      <c r="H63" s="35">
        <f t="shared" si="5"/>
        <v>575.43568464730288</v>
      </c>
    </row>
    <row r="64" spans="1:8">
      <c r="A64"/>
      <c r="B64" s="32"/>
      <c r="C64"/>
      <c r="D64"/>
      <c r="E64"/>
      <c r="F64"/>
      <c r="G64"/>
      <c r="H64"/>
    </row>
    <row r="65" spans="2:10">
      <c r="B65" s="3"/>
      <c r="C65" s="3"/>
      <c r="D65" s="3"/>
      <c r="E65" s="3"/>
    </row>
    <row r="66" spans="2:10">
      <c r="B66" s="3"/>
      <c r="C66" s="3"/>
      <c r="D66" s="3"/>
      <c r="E66" s="3"/>
    </row>
    <row r="67" spans="2:10">
      <c r="B67" s="3"/>
      <c r="C67" s="3"/>
      <c r="D67" s="3"/>
      <c r="E67" s="3"/>
    </row>
    <row r="68" spans="2:10">
      <c r="B68" s="3"/>
      <c r="C68" s="3"/>
      <c r="D68" s="3"/>
      <c r="E68" s="3"/>
    </row>
    <row r="69" spans="2:10">
      <c r="B69" s="3"/>
      <c r="C69" s="3"/>
      <c r="D69" s="3"/>
      <c r="E69" s="3"/>
    </row>
    <row r="70" spans="2:10">
      <c r="B70" s="3"/>
      <c r="C70" s="3"/>
      <c r="D70" s="3"/>
      <c r="E70" s="3"/>
    </row>
    <row r="71" spans="2:10">
      <c r="B71" s="32"/>
      <c r="C71"/>
      <c r="D71"/>
      <c r="E71"/>
      <c r="F71"/>
      <c r="G71"/>
      <c r="H71"/>
      <c r="I71"/>
      <c r="J71"/>
    </row>
    <row r="72" spans="2:10">
      <c r="B72" s="32"/>
      <c r="C72"/>
      <c r="D72"/>
      <c r="E72"/>
      <c r="F72"/>
      <c r="G72"/>
      <c r="H72"/>
      <c r="I72"/>
      <c r="J72"/>
    </row>
    <row r="73" spans="2:10">
      <c r="B73" s="32"/>
      <c r="C73"/>
      <c r="D73"/>
      <c r="E73"/>
      <c r="F73"/>
      <c r="G73"/>
      <c r="H73"/>
      <c r="I73"/>
      <c r="J73"/>
    </row>
    <row r="74" spans="2:10">
      <c r="B74" s="32"/>
      <c r="C74"/>
      <c r="D74"/>
      <c r="E74"/>
      <c r="F74"/>
      <c r="G74"/>
      <c r="H74"/>
      <c r="I74"/>
      <c r="J74"/>
    </row>
  </sheetData>
  <mergeCells count="2">
    <mergeCell ref="C4:G4"/>
    <mergeCell ref="A59:A63"/>
  </mergeCells>
  <phoneticPr fontId="4"/>
  <conditionalFormatting sqref="C9:H56">
    <cfRule type="cellIs" dxfId="19" priority="37" stopIfTrue="1" operator="lessThan">
      <formula>$K$15</formula>
    </cfRule>
  </conditionalFormatting>
  <conditionalFormatting sqref="C9:H56">
    <cfRule type="cellIs" dxfId="18" priority="30" stopIfTrue="1" operator="greaterThan">
      <formula>$K$4</formula>
    </cfRule>
  </conditionalFormatting>
  <conditionalFormatting sqref="C9:H56">
    <cfRule type="cellIs" dxfId="17" priority="33" stopIfTrue="1" operator="between">
      <formula>$K$11</formula>
      <formula>$K$12</formula>
    </cfRule>
  </conditionalFormatting>
  <conditionalFormatting sqref="C9:H56">
    <cfRule type="cellIs" dxfId="16" priority="34" stopIfTrue="1" operator="between">
      <formula>$K$12</formula>
      <formula>$K$13</formula>
    </cfRule>
  </conditionalFormatting>
  <conditionalFormatting sqref="C9:H56">
    <cfRule type="cellIs" dxfId="15" priority="35" stopIfTrue="1" operator="between">
      <formula>$K$13</formula>
      <formula>$K$14</formula>
    </cfRule>
  </conditionalFormatting>
  <conditionalFormatting sqref="C9:H56">
    <cfRule type="cellIs" dxfId="14" priority="36" stopIfTrue="1" operator="between">
      <formula>$K$14</formula>
      <formula>$K$15</formula>
    </cfRule>
  </conditionalFormatting>
  <conditionalFormatting sqref="C9:H56">
    <cfRule type="cellIs" dxfId="13" priority="40" stopIfTrue="1" operator="between">
      <formula>$K$4</formula>
      <formula>$K$5</formula>
    </cfRule>
  </conditionalFormatting>
  <conditionalFormatting sqref="C9:H56">
    <cfRule type="cellIs" dxfId="12" priority="39" stopIfTrue="1" operator="between">
      <formula>$K$5</formula>
      <formula>$K$6</formula>
    </cfRule>
  </conditionalFormatting>
  <conditionalFormatting sqref="C9:H56">
    <cfRule type="cellIs" dxfId="11" priority="38" stopIfTrue="1" operator="between">
      <formula>$K$6</formula>
      <formula>$K$7</formula>
    </cfRule>
  </conditionalFormatting>
  <conditionalFormatting sqref="C9:H56">
    <cfRule type="cellIs" dxfId="10" priority="31" stopIfTrue="1" operator="between">
      <formula>$K$7</formula>
      <formula>$K$9</formula>
    </cfRule>
  </conditionalFormatting>
  <conditionalFormatting sqref="C9:H56">
    <cfRule type="cellIs" dxfId="9" priority="32" stopIfTrue="1" operator="between">
      <formula>$K$9</formula>
      <formula>$K$11</formula>
    </cfRule>
  </conditionalFormatting>
  <pageMargins left="0" right="0" top="0.39370078740157477" bottom="0.39370078740157477" header="0" footer="0"/>
  <headerFooter>
    <oddHeader>&amp;C&amp;A</oddHeader>
    <oddFooter>&amp;Cページ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MM1048576"/>
  <sheetViews>
    <sheetView tabSelected="1" zoomScaleNormal="100" workbookViewId="0">
      <pane xSplit="1" ySplit="9" topLeftCell="B10" activePane="bottomRight" state="frozen"/>
      <selection pane="topRight" activeCell="B1" sqref="B1"/>
      <selection pane="bottomLeft" activeCell="A10" sqref="A10"/>
      <selection pane="bottomRight" activeCell="B9" sqref="B9"/>
    </sheetView>
  </sheetViews>
  <sheetFormatPr defaultRowHeight="13.8"/>
  <cols>
    <col min="1" max="1" width="6.296875" style="32" customWidth="1"/>
    <col min="2" max="2" width="13" style="34" customWidth="1"/>
    <col min="3" max="7" width="10.69921875" style="34" customWidth="1"/>
    <col min="8" max="8" width="11.09765625" style="34" customWidth="1"/>
    <col min="9" max="11" width="10.69921875" style="34" customWidth="1"/>
    <col min="12" max="16" width="10.09765625" style="34" customWidth="1"/>
    <col min="17" max="17" width="9.5" style="32" bestFit="1" customWidth="1"/>
    <col min="18" max="18" width="10.69921875" style="1" customWidth="1"/>
    <col min="19" max="19" width="10.69921875" style="34" customWidth="1"/>
    <col min="20" max="20" width="10.69921875" style="34" hidden="1" customWidth="1"/>
    <col min="21" max="1027" width="10.69921875" style="34" customWidth="1"/>
  </cols>
  <sheetData>
    <row r="2" spans="1:20">
      <c r="C2" s="1" t="s">
        <v>104</v>
      </c>
      <c r="G2" s="44" t="s">
        <v>142</v>
      </c>
    </row>
    <row r="3" spans="1:20">
      <c r="J3" s="71" t="s">
        <v>161</v>
      </c>
    </row>
    <row r="4" spans="1:20" ht="15">
      <c r="C4" s="60" t="s">
        <v>105</v>
      </c>
      <c r="D4" s="60"/>
      <c r="E4" s="60"/>
      <c r="F4" s="60"/>
      <c r="G4" s="60"/>
      <c r="H4" s="60"/>
      <c r="I4" s="60"/>
      <c r="J4" s="60"/>
    </row>
    <row r="5" spans="1:20" ht="15">
      <c r="C5" s="61" t="s">
        <v>139</v>
      </c>
      <c r="D5" s="62"/>
      <c r="E5" s="62"/>
      <c r="F5" s="62"/>
      <c r="G5" s="62"/>
      <c r="H5" s="62"/>
      <c r="I5" s="62"/>
      <c r="J5" s="62"/>
    </row>
    <row r="6" spans="1:20" ht="15">
      <c r="C6" s="63" t="s">
        <v>152</v>
      </c>
      <c r="D6" s="64"/>
      <c r="E6" s="64"/>
      <c r="F6" s="64"/>
      <c r="G6" s="64"/>
      <c r="H6" s="64"/>
      <c r="I6" s="64"/>
      <c r="J6" s="64"/>
    </row>
    <row r="7" spans="1:20" ht="15">
      <c r="C7" s="65" t="s">
        <v>149</v>
      </c>
      <c r="D7" s="66"/>
      <c r="E7" s="66"/>
      <c r="F7" s="66"/>
      <c r="G7" s="66"/>
      <c r="H7" s="66"/>
      <c r="I7" s="66"/>
      <c r="J7" s="66"/>
    </row>
    <row r="8" spans="1:20">
      <c r="B8" s="40" t="s">
        <v>138</v>
      </c>
    </row>
    <row r="9" spans="1:20">
      <c r="A9" s="5"/>
      <c r="B9" s="8" t="s">
        <v>137</v>
      </c>
      <c r="C9" s="8" t="s">
        <v>106</v>
      </c>
      <c r="D9" s="8" t="s">
        <v>107</v>
      </c>
      <c r="E9" s="8" t="s">
        <v>108</v>
      </c>
      <c r="F9" s="8" t="s">
        <v>109</v>
      </c>
      <c r="G9" s="8" t="s">
        <v>110</v>
      </c>
      <c r="H9" s="8" t="s">
        <v>111</v>
      </c>
      <c r="I9" s="8" t="s">
        <v>112</v>
      </c>
      <c r="J9" s="8" t="s">
        <v>113</v>
      </c>
      <c r="K9" s="8" t="s">
        <v>114</v>
      </c>
      <c r="L9" s="8" t="s">
        <v>115</v>
      </c>
      <c r="M9" s="8" t="s">
        <v>116</v>
      </c>
      <c r="N9" s="8" t="s">
        <v>145</v>
      </c>
      <c r="O9" s="8" t="s">
        <v>146</v>
      </c>
      <c r="P9" s="72" t="s">
        <v>148</v>
      </c>
      <c r="Q9" s="76" t="s">
        <v>166</v>
      </c>
      <c r="R9" s="74"/>
      <c r="S9" s="1" t="s">
        <v>133</v>
      </c>
    </row>
    <row r="10" spans="1:20">
      <c r="A10" s="5" t="s">
        <v>14</v>
      </c>
      <c r="B10" s="36">
        <v>889</v>
      </c>
      <c r="C10" s="36">
        <v>922</v>
      </c>
      <c r="D10" s="36">
        <v>979</v>
      </c>
      <c r="E10" s="36">
        <v>924</v>
      </c>
      <c r="F10" s="36">
        <v>917</v>
      </c>
      <c r="G10" s="36">
        <v>889</v>
      </c>
      <c r="H10" s="36">
        <v>889</v>
      </c>
      <c r="I10" s="36">
        <v>889</v>
      </c>
      <c r="J10" s="36">
        <v>889</v>
      </c>
      <c r="K10" s="36">
        <v>889</v>
      </c>
      <c r="L10" s="36">
        <v>889</v>
      </c>
      <c r="M10" s="36">
        <v>889</v>
      </c>
      <c r="N10" s="36">
        <v>889</v>
      </c>
      <c r="O10" s="36">
        <v>889</v>
      </c>
      <c r="P10" s="73">
        <v>889</v>
      </c>
      <c r="Q10" s="36">
        <v>889</v>
      </c>
      <c r="R10" s="74" t="s">
        <v>14</v>
      </c>
      <c r="S10" s="1"/>
      <c r="T10" s="34">
        <v>861</v>
      </c>
    </row>
    <row r="11" spans="1:20">
      <c r="A11" s="5" t="s">
        <v>15</v>
      </c>
      <c r="B11" s="36">
        <v>822</v>
      </c>
      <c r="C11" s="36">
        <v>822</v>
      </c>
      <c r="D11" s="36">
        <v>929</v>
      </c>
      <c r="E11" s="36">
        <v>859</v>
      </c>
      <c r="F11" s="36">
        <v>822</v>
      </c>
      <c r="G11" s="36">
        <v>822</v>
      </c>
      <c r="H11" s="36">
        <v>822</v>
      </c>
      <c r="I11" s="36">
        <v>852</v>
      </c>
      <c r="J11" s="36">
        <v>890</v>
      </c>
      <c r="K11" s="36">
        <v>822</v>
      </c>
      <c r="L11" s="36">
        <v>822</v>
      </c>
      <c r="M11" s="36">
        <v>822</v>
      </c>
      <c r="N11" s="36">
        <v>822</v>
      </c>
      <c r="O11" s="36">
        <v>822</v>
      </c>
      <c r="P11" s="73">
        <v>822</v>
      </c>
      <c r="Q11" s="36">
        <v>822</v>
      </c>
      <c r="R11" s="74" t="s">
        <v>15</v>
      </c>
      <c r="S11" s="1"/>
      <c r="T11" s="34">
        <v>793</v>
      </c>
    </row>
    <row r="12" spans="1:20">
      <c r="A12" s="5" t="s">
        <v>16</v>
      </c>
      <c r="B12" s="36">
        <v>821</v>
      </c>
      <c r="C12" s="36">
        <v>821</v>
      </c>
      <c r="D12" s="36">
        <v>852</v>
      </c>
      <c r="E12" s="36">
        <v>820</v>
      </c>
      <c r="F12" s="36">
        <v>821</v>
      </c>
      <c r="G12" s="36">
        <v>821</v>
      </c>
      <c r="H12" s="36">
        <v>829</v>
      </c>
      <c r="I12" s="36">
        <v>767</v>
      </c>
      <c r="J12" s="36">
        <v>863</v>
      </c>
      <c r="K12" s="36">
        <v>821</v>
      </c>
      <c r="L12" s="36">
        <v>821</v>
      </c>
      <c r="M12" s="36">
        <v>800</v>
      </c>
      <c r="N12" s="36">
        <v>821</v>
      </c>
      <c r="O12" s="36">
        <v>821</v>
      </c>
      <c r="P12" s="73">
        <v>821</v>
      </c>
      <c r="Q12" s="36">
        <v>821</v>
      </c>
      <c r="R12" s="74" t="s">
        <v>16</v>
      </c>
      <c r="S12" s="42"/>
      <c r="T12" s="34">
        <v>793</v>
      </c>
    </row>
    <row r="13" spans="1:20">
      <c r="A13" s="5" t="s">
        <v>17</v>
      </c>
      <c r="B13" s="36">
        <v>853</v>
      </c>
      <c r="C13" s="36">
        <v>853</v>
      </c>
      <c r="D13" s="36">
        <v>953</v>
      </c>
      <c r="E13" s="36">
        <v>890</v>
      </c>
      <c r="F13" s="36">
        <v>853</v>
      </c>
      <c r="G13" s="36">
        <v>853</v>
      </c>
      <c r="H13" s="36">
        <v>853</v>
      </c>
      <c r="I13" s="36">
        <v>853</v>
      </c>
      <c r="J13" s="36">
        <v>918</v>
      </c>
      <c r="K13" s="36">
        <v>853</v>
      </c>
      <c r="L13" s="36">
        <v>853</v>
      </c>
      <c r="M13" s="36">
        <v>853</v>
      </c>
      <c r="N13" s="36">
        <v>853</v>
      </c>
      <c r="O13" s="36">
        <v>853</v>
      </c>
      <c r="P13" s="73">
        <v>853</v>
      </c>
      <c r="Q13" s="36">
        <v>853</v>
      </c>
      <c r="R13" s="74" t="s">
        <v>17</v>
      </c>
      <c r="S13" s="1"/>
      <c r="T13" s="34">
        <v>825</v>
      </c>
    </row>
    <row r="14" spans="1:20">
      <c r="A14" s="5" t="s">
        <v>18</v>
      </c>
      <c r="B14" s="36">
        <v>822</v>
      </c>
      <c r="C14" s="36">
        <v>822</v>
      </c>
      <c r="D14" s="36">
        <v>822</v>
      </c>
      <c r="E14" s="36">
        <v>836</v>
      </c>
      <c r="F14" s="36">
        <v>822</v>
      </c>
      <c r="G14" s="36">
        <v>822</v>
      </c>
      <c r="H14" s="36">
        <v>822</v>
      </c>
      <c r="I14" s="36">
        <v>822</v>
      </c>
      <c r="J14" s="45">
        <v>869</v>
      </c>
      <c r="K14" s="36">
        <v>907</v>
      </c>
      <c r="L14" s="36">
        <v>822</v>
      </c>
      <c r="M14" s="36">
        <v>822</v>
      </c>
      <c r="N14" s="36">
        <v>910</v>
      </c>
      <c r="O14" s="36">
        <v>822</v>
      </c>
      <c r="P14" s="73">
        <v>822</v>
      </c>
      <c r="Q14" s="36">
        <v>822</v>
      </c>
      <c r="R14" s="74" t="s">
        <v>18</v>
      </c>
      <c r="S14" s="43"/>
      <c r="T14" s="34">
        <v>792</v>
      </c>
    </row>
    <row r="15" spans="1:20">
      <c r="A15" s="5" t="s">
        <v>19</v>
      </c>
      <c r="B15" s="36">
        <v>822</v>
      </c>
      <c r="C15" s="36">
        <v>822</v>
      </c>
      <c r="D15" s="36">
        <v>822</v>
      </c>
      <c r="E15" s="36">
        <v>872</v>
      </c>
      <c r="F15" s="36">
        <v>822</v>
      </c>
      <c r="G15" s="36">
        <v>822</v>
      </c>
      <c r="H15" s="36">
        <v>822</v>
      </c>
      <c r="I15" s="36">
        <v>822</v>
      </c>
      <c r="J15" s="36">
        <v>822</v>
      </c>
      <c r="K15" s="36">
        <v>888</v>
      </c>
      <c r="L15" s="36">
        <v>888</v>
      </c>
      <c r="M15" s="36">
        <v>822</v>
      </c>
      <c r="N15" s="36">
        <v>822</v>
      </c>
      <c r="O15" s="36">
        <v>822</v>
      </c>
      <c r="P15" s="73">
        <v>822</v>
      </c>
      <c r="Q15" s="36">
        <v>822</v>
      </c>
      <c r="R15" s="74" t="s">
        <v>19</v>
      </c>
      <c r="S15" s="43" t="s">
        <v>158</v>
      </c>
      <c r="T15" s="34">
        <v>793</v>
      </c>
    </row>
    <row r="16" spans="1:20">
      <c r="A16" s="5" t="s">
        <v>20</v>
      </c>
      <c r="B16" s="36">
        <v>828</v>
      </c>
      <c r="C16" s="36">
        <v>828</v>
      </c>
      <c r="D16" s="36">
        <v>828</v>
      </c>
      <c r="E16" s="36">
        <v>834</v>
      </c>
      <c r="F16" s="36">
        <v>828</v>
      </c>
      <c r="G16" s="36">
        <v>828</v>
      </c>
      <c r="H16" s="36">
        <v>828</v>
      </c>
      <c r="I16" s="36">
        <v>828</v>
      </c>
      <c r="J16" s="36">
        <v>894</v>
      </c>
      <c r="K16" s="36">
        <v>828</v>
      </c>
      <c r="L16" s="36">
        <v>828</v>
      </c>
      <c r="M16" s="36">
        <v>828</v>
      </c>
      <c r="N16" s="36">
        <v>866</v>
      </c>
      <c r="O16" s="36">
        <v>868</v>
      </c>
      <c r="P16" s="73">
        <v>870</v>
      </c>
      <c r="Q16" s="36">
        <v>828</v>
      </c>
      <c r="R16" s="74" t="s">
        <v>20</v>
      </c>
      <c r="S16" s="44" t="s">
        <v>147</v>
      </c>
      <c r="T16" s="34">
        <v>800</v>
      </c>
    </row>
    <row r="17" spans="1:20">
      <c r="A17" s="5" t="s">
        <v>21</v>
      </c>
      <c r="B17" s="36">
        <v>879</v>
      </c>
      <c r="C17" s="36">
        <v>879</v>
      </c>
      <c r="D17" s="36">
        <v>945</v>
      </c>
      <c r="E17" s="36">
        <v>904</v>
      </c>
      <c r="F17" s="36">
        <v>879</v>
      </c>
      <c r="G17" s="36">
        <v>879</v>
      </c>
      <c r="H17" s="36">
        <v>904</v>
      </c>
      <c r="I17" s="36">
        <v>874</v>
      </c>
      <c r="J17" s="36">
        <v>879</v>
      </c>
      <c r="K17" s="36">
        <v>879</v>
      </c>
      <c r="L17" s="36">
        <v>907</v>
      </c>
      <c r="M17" s="36">
        <v>879</v>
      </c>
      <c r="N17" s="36">
        <v>879</v>
      </c>
      <c r="O17" s="36">
        <v>904</v>
      </c>
      <c r="P17" s="73">
        <v>879</v>
      </c>
      <c r="Q17" s="36">
        <v>879</v>
      </c>
      <c r="R17" s="74" t="s">
        <v>21</v>
      </c>
      <c r="S17" s="44" t="s">
        <v>143</v>
      </c>
      <c r="T17" s="34">
        <v>851</v>
      </c>
    </row>
    <row r="18" spans="1:20">
      <c r="A18" s="5" t="s">
        <v>22</v>
      </c>
      <c r="B18" s="36">
        <v>882</v>
      </c>
      <c r="C18" s="36">
        <v>882</v>
      </c>
      <c r="D18" s="36">
        <v>882</v>
      </c>
      <c r="E18" s="36">
        <v>913</v>
      </c>
      <c r="F18" s="36">
        <v>882</v>
      </c>
      <c r="G18" s="36">
        <v>882</v>
      </c>
      <c r="H18" s="36">
        <v>912</v>
      </c>
      <c r="I18" s="36">
        <v>874</v>
      </c>
      <c r="J18" s="36">
        <v>882</v>
      </c>
      <c r="K18" s="36">
        <v>920</v>
      </c>
      <c r="L18" s="36">
        <v>913</v>
      </c>
      <c r="M18" s="36">
        <v>882</v>
      </c>
      <c r="N18" s="36">
        <v>882</v>
      </c>
      <c r="O18" s="36">
        <v>912</v>
      </c>
      <c r="P18" s="73">
        <v>882</v>
      </c>
      <c r="Q18" s="36">
        <v>882</v>
      </c>
      <c r="R18" s="74" t="s">
        <v>22</v>
      </c>
      <c r="S18" s="43" t="s">
        <v>141</v>
      </c>
      <c r="T18" s="34">
        <v>854</v>
      </c>
    </row>
    <row r="19" spans="1:20">
      <c r="A19" s="5" t="s">
        <v>23</v>
      </c>
      <c r="B19" s="36">
        <v>865</v>
      </c>
      <c r="C19" s="36">
        <v>865</v>
      </c>
      <c r="D19" s="36">
        <v>865</v>
      </c>
      <c r="E19" s="36">
        <v>910</v>
      </c>
      <c r="F19" s="36">
        <v>865</v>
      </c>
      <c r="G19" s="36">
        <v>865</v>
      </c>
      <c r="H19" s="36">
        <v>865</v>
      </c>
      <c r="I19" s="36">
        <v>865</v>
      </c>
      <c r="J19" s="36">
        <v>865</v>
      </c>
      <c r="K19" s="36">
        <v>865</v>
      </c>
      <c r="L19" s="36">
        <v>910</v>
      </c>
      <c r="M19" s="36">
        <v>865</v>
      </c>
      <c r="N19" s="36">
        <v>865</v>
      </c>
      <c r="O19" s="36">
        <v>865</v>
      </c>
      <c r="P19" s="73">
        <v>910</v>
      </c>
      <c r="Q19" s="36">
        <v>921</v>
      </c>
      <c r="R19" s="74" t="s">
        <v>23</v>
      </c>
      <c r="S19" s="42" t="s">
        <v>144</v>
      </c>
      <c r="T19" s="34">
        <v>837</v>
      </c>
    </row>
    <row r="20" spans="1:20">
      <c r="A20" s="5" t="s">
        <v>24</v>
      </c>
      <c r="B20" s="36">
        <v>956</v>
      </c>
      <c r="C20" s="36">
        <v>956</v>
      </c>
      <c r="D20" s="36">
        <v>956</v>
      </c>
      <c r="E20" s="36">
        <v>981</v>
      </c>
      <c r="F20" s="36">
        <v>956</v>
      </c>
      <c r="G20" s="36">
        <v>956</v>
      </c>
      <c r="H20" s="36">
        <v>990</v>
      </c>
      <c r="I20" s="36">
        <v>849</v>
      </c>
      <c r="J20" s="36">
        <v>988</v>
      </c>
      <c r="K20" s="36">
        <v>956</v>
      </c>
      <c r="L20" s="36">
        <v>956</v>
      </c>
      <c r="M20" s="36">
        <v>956</v>
      </c>
      <c r="N20" s="36">
        <v>974</v>
      </c>
      <c r="O20" s="36">
        <v>956</v>
      </c>
      <c r="P20" s="73">
        <v>990</v>
      </c>
      <c r="Q20" s="36">
        <v>956</v>
      </c>
      <c r="R20" s="74" t="s">
        <v>24</v>
      </c>
      <c r="S20" s="42"/>
      <c r="T20" s="34">
        <v>928</v>
      </c>
    </row>
    <row r="21" spans="1:20">
      <c r="A21" s="5" t="s">
        <v>25</v>
      </c>
      <c r="B21" s="36">
        <v>953</v>
      </c>
      <c r="C21" s="36">
        <v>953</v>
      </c>
      <c r="D21" s="36">
        <v>1023</v>
      </c>
      <c r="E21" s="36">
        <v>981</v>
      </c>
      <c r="F21" s="36">
        <v>953</v>
      </c>
      <c r="G21" s="36">
        <v>953</v>
      </c>
      <c r="H21" s="36">
        <v>887</v>
      </c>
      <c r="I21" s="36">
        <v>848</v>
      </c>
      <c r="J21" s="47">
        <v>922</v>
      </c>
      <c r="K21" s="36">
        <v>953</v>
      </c>
      <c r="L21" s="36">
        <v>922</v>
      </c>
      <c r="M21" s="36">
        <v>953</v>
      </c>
      <c r="N21" s="36">
        <v>953</v>
      </c>
      <c r="O21" s="36">
        <v>887</v>
      </c>
      <c r="P21" s="73">
        <v>953</v>
      </c>
      <c r="Q21" s="36">
        <v>953</v>
      </c>
      <c r="R21" s="74" t="s">
        <v>25</v>
      </c>
      <c r="S21" s="1"/>
      <c r="T21" s="34">
        <v>925</v>
      </c>
    </row>
    <row r="22" spans="1:20">
      <c r="A22" s="5" t="s">
        <v>26</v>
      </c>
      <c r="B22" s="36">
        <v>1041</v>
      </c>
      <c r="C22" s="36">
        <v>1041</v>
      </c>
      <c r="D22" s="36">
        <v>922</v>
      </c>
      <c r="E22" s="36">
        <v>1041</v>
      </c>
      <c r="F22" s="36">
        <v>1041</v>
      </c>
      <c r="G22" s="36">
        <v>1041</v>
      </c>
      <c r="H22" s="36">
        <v>1041</v>
      </c>
      <c r="I22" s="36">
        <v>1041</v>
      </c>
      <c r="J22" s="36">
        <v>1041</v>
      </c>
      <c r="K22" s="36">
        <v>838</v>
      </c>
      <c r="L22" s="36">
        <v>832</v>
      </c>
      <c r="M22" s="36">
        <v>1041</v>
      </c>
      <c r="N22" s="36">
        <v>1041</v>
      </c>
      <c r="O22" s="36">
        <v>1041</v>
      </c>
      <c r="P22" s="73">
        <v>1041</v>
      </c>
      <c r="Q22" s="36">
        <v>1041</v>
      </c>
      <c r="R22" s="74" t="s">
        <v>26</v>
      </c>
      <c r="S22" s="1"/>
      <c r="T22" s="34">
        <v>1013</v>
      </c>
    </row>
    <row r="23" spans="1:20">
      <c r="A23" s="5" t="s">
        <v>27</v>
      </c>
      <c r="B23" s="36">
        <v>1040</v>
      </c>
      <c r="C23" s="36">
        <v>1040</v>
      </c>
      <c r="D23" s="36">
        <v>874</v>
      </c>
      <c r="E23" s="36">
        <v>890</v>
      </c>
      <c r="F23" s="36">
        <v>838</v>
      </c>
      <c r="G23" s="36">
        <v>1040</v>
      </c>
      <c r="H23" s="36">
        <v>1040</v>
      </c>
      <c r="I23" s="36">
        <v>1040</v>
      </c>
      <c r="J23" s="36">
        <v>842</v>
      </c>
      <c r="K23" s="36">
        <v>1040</v>
      </c>
      <c r="L23" s="36">
        <v>1040</v>
      </c>
      <c r="M23" s="36">
        <v>1040</v>
      </c>
      <c r="N23" s="36">
        <v>821</v>
      </c>
      <c r="O23" s="36">
        <v>1040</v>
      </c>
      <c r="P23" s="73">
        <v>855</v>
      </c>
      <c r="Q23" s="36">
        <v>1040</v>
      </c>
      <c r="R23" s="74" t="s">
        <v>27</v>
      </c>
      <c r="S23" s="1"/>
      <c r="T23" s="34">
        <v>1012</v>
      </c>
    </row>
    <row r="24" spans="1:20">
      <c r="A24" s="5" t="s">
        <v>28</v>
      </c>
      <c r="B24" s="36">
        <v>859</v>
      </c>
      <c r="C24" s="36">
        <v>859</v>
      </c>
      <c r="D24" s="36">
        <v>859</v>
      </c>
      <c r="E24" s="36">
        <v>936</v>
      </c>
      <c r="F24" s="36">
        <v>859</v>
      </c>
      <c r="G24" s="36">
        <v>859</v>
      </c>
      <c r="H24" s="36">
        <v>859</v>
      </c>
      <c r="I24" s="36">
        <v>842</v>
      </c>
      <c r="J24" s="46">
        <v>920</v>
      </c>
      <c r="K24" s="36">
        <v>859</v>
      </c>
      <c r="L24" s="36">
        <v>859</v>
      </c>
      <c r="M24" s="36">
        <v>859</v>
      </c>
      <c r="N24" s="36">
        <v>859</v>
      </c>
      <c r="O24" s="36">
        <v>859</v>
      </c>
      <c r="P24" s="73">
        <v>859</v>
      </c>
      <c r="Q24" s="36">
        <v>859</v>
      </c>
      <c r="R24" s="74" t="s">
        <v>28</v>
      </c>
      <c r="S24" s="1"/>
      <c r="T24" s="34">
        <v>831</v>
      </c>
    </row>
    <row r="25" spans="1:20">
      <c r="A25" s="5" t="s">
        <v>29</v>
      </c>
      <c r="B25" s="36">
        <v>877</v>
      </c>
      <c r="C25" s="36">
        <v>877</v>
      </c>
      <c r="D25" s="36">
        <v>877</v>
      </c>
      <c r="E25" s="36">
        <v>879</v>
      </c>
      <c r="F25" s="36">
        <v>877</v>
      </c>
      <c r="G25" s="36">
        <v>781</v>
      </c>
      <c r="H25" s="36">
        <v>877</v>
      </c>
      <c r="I25" s="36">
        <v>877</v>
      </c>
      <c r="J25" s="36">
        <v>769</v>
      </c>
      <c r="K25" s="36">
        <v>934</v>
      </c>
      <c r="L25" s="36">
        <v>934</v>
      </c>
      <c r="M25" s="36">
        <v>890</v>
      </c>
      <c r="N25" s="36">
        <v>877</v>
      </c>
      <c r="O25" s="36">
        <v>877</v>
      </c>
      <c r="P25" s="73">
        <v>877</v>
      </c>
      <c r="Q25" s="36">
        <v>877</v>
      </c>
      <c r="R25" s="74" t="s">
        <v>29</v>
      </c>
      <c r="S25" s="1"/>
      <c r="T25" s="34">
        <v>849</v>
      </c>
    </row>
    <row r="26" spans="1:20">
      <c r="A26" s="5" t="s">
        <v>30</v>
      </c>
      <c r="B26" s="36">
        <v>861</v>
      </c>
      <c r="C26" s="36">
        <v>861</v>
      </c>
      <c r="D26" s="36">
        <v>861</v>
      </c>
      <c r="E26" s="36">
        <v>870</v>
      </c>
      <c r="F26" s="36">
        <v>861</v>
      </c>
      <c r="G26" s="36">
        <v>922</v>
      </c>
      <c r="H26" s="36">
        <v>861</v>
      </c>
      <c r="I26" s="36">
        <v>861</v>
      </c>
      <c r="J26" s="36">
        <v>861</v>
      </c>
      <c r="K26" s="36">
        <v>861</v>
      </c>
      <c r="L26" s="36">
        <v>922</v>
      </c>
      <c r="M26" s="36">
        <v>865</v>
      </c>
      <c r="N26" s="36">
        <v>861</v>
      </c>
      <c r="O26" s="36">
        <v>861</v>
      </c>
      <c r="P26" s="73">
        <v>861</v>
      </c>
      <c r="Q26" s="36">
        <v>861</v>
      </c>
      <c r="R26" s="74" t="s">
        <v>30</v>
      </c>
      <c r="S26" s="1"/>
      <c r="T26" s="34">
        <v>833</v>
      </c>
    </row>
    <row r="27" spans="1:20">
      <c r="A27" s="5" t="s">
        <v>31</v>
      </c>
      <c r="B27" s="36">
        <v>858</v>
      </c>
      <c r="C27" s="36">
        <v>858</v>
      </c>
      <c r="D27" s="36">
        <v>858</v>
      </c>
      <c r="E27" s="36">
        <v>857</v>
      </c>
      <c r="F27" s="36">
        <v>858</v>
      </c>
      <c r="G27" s="36">
        <v>858</v>
      </c>
      <c r="H27" s="36">
        <v>858</v>
      </c>
      <c r="I27" s="36">
        <v>858</v>
      </c>
      <c r="J27" s="36">
        <v>858</v>
      </c>
      <c r="K27" s="36">
        <v>858</v>
      </c>
      <c r="L27" s="36">
        <v>858</v>
      </c>
      <c r="M27" s="36">
        <v>840</v>
      </c>
      <c r="N27" s="36">
        <v>858</v>
      </c>
      <c r="O27" s="36">
        <v>858</v>
      </c>
      <c r="P27" s="73">
        <v>858</v>
      </c>
      <c r="Q27" s="36">
        <v>858</v>
      </c>
      <c r="R27" s="74" t="s">
        <v>31</v>
      </c>
      <c r="S27" s="1"/>
      <c r="T27" s="34">
        <v>830</v>
      </c>
    </row>
    <row r="28" spans="1:20">
      <c r="A28" s="5" t="s">
        <v>32</v>
      </c>
      <c r="B28" s="36">
        <v>866</v>
      </c>
      <c r="C28" s="36">
        <v>866</v>
      </c>
      <c r="D28" s="36">
        <v>866</v>
      </c>
      <c r="E28" s="36">
        <v>934</v>
      </c>
      <c r="F28" s="36">
        <v>866</v>
      </c>
      <c r="G28" s="36">
        <v>866</v>
      </c>
      <c r="H28" s="36">
        <v>866</v>
      </c>
      <c r="I28" s="36">
        <v>866</v>
      </c>
      <c r="J28" s="36">
        <v>866</v>
      </c>
      <c r="K28" s="36">
        <v>938</v>
      </c>
      <c r="L28" s="36">
        <v>866</v>
      </c>
      <c r="M28" s="36">
        <v>866</v>
      </c>
      <c r="N28" s="36">
        <v>866</v>
      </c>
      <c r="O28" s="36">
        <v>866</v>
      </c>
      <c r="P28" s="73">
        <v>866</v>
      </c>
      <c r="Q28" s="36">
        <v>866</v>
      </c>
      <c r="R28" s="74" t="s">
        <v>32</v>
      </c>
      <c r="S28" s="1"/>
      <c r="T28" s="34">
        <v>838</v>
      </c>
    </row>
    <row r="29" spans="1:20">
      <c r="A29" s="5" t="s">
        <v>33</v>
      </c>
      <c r="B29" s="36">
        <v>877</v>
      </c>
      <c r="C29" s="36">
        <v>877</v>
      </c>
      <c r="D29" s="36">
        <v>877</v>
      </c>
      <c r="E29" s="36">
        <v>894</v>
      </c>
      <c r="F29" s="36">
        <v>905</v>
      </c>
      <c r="G29" s="36">
        <v>877</v>
      </c>
      <c r="H29" s="36">
        <v>894</v>
      </c>
      <c r="I29" s="36">
        <v>857</v>
      </c>
      <c r="J29" s="36">
        <v>877</v>
      </c>
      <c r="K29" s="36">
        <v>877</v>
      </c>
      <c r="L29" s="36">
        <v>927</v>
      </c>
      <c r="M29" s="36">
        <v>877</v>
      </c>
      <c r="N29" s="36">
        <v>877</v>
      </c>
      <c r="O29" s="36">
        <v>894</v>
      </c>
      <c r="P29" s="73">
        <v>877</v>
      </c>
      <c r="Q29" s="36">
        <v>877</v>
      </c>
      <c r="R29" s="74" t="s">
        <v>33</v>
      </c>
      <c r="S29" s="1"/>
      <c r="T29" s="34">
        <v>849</v>
      </c>
    </row>
    <row r="30" spans="1:20">
      <c r="A30" s="5" t="s">
        <v>34</v>
      </c>
      <c r="B30" s="36">
        <v>880</v>
      </c>
      <c r="C30" s="36">
        <v>880</v>
      </c>
      <c r="D30" s="36">
        <v>880</v>
      </c>
      <c r="E30" s="36">
        <v>907</v>
      </c>
      <c r="F30" s="36">
        <v>880</v>
      </c>
      <c r="G30" s="36">
        <v>880</v>
      </c>
      <c r="H30" s="36">
        <v>880</v>
      </c>
      <c r="I30" s="36">
        <v>880</v>
      </c>
      <c r="J30" s="36">
        <v>880</v>
      </c>
      <c r="K30" s="36">
        <v>951</v>
      </c>
      <c r="L30" s="36">
        <v>880</v>
      </c>
      <c r="M30" s="36">
        <v>880</v>
      </c>
      <c r="N30" s="36">
        <v>880</v>
      </c>
      <c r="O30" s="36">
        <v>880</v>
      </c>
      <c r="P30" s="73">
        <v>880</v>
      </c>
      <c r="Q30" s="36">
        <v>880</v>
      </c>
      <c r="R30" s="74" t="s">
        <v>34</v>
      </c>
      <c r="S30" s="1"/>
      <c r="T30" s="34">
        <v>852</v>
      </c>
    </row>
    <row r="31" spans="1:20">
      <c r="A31" s="5" t="s">
        <v>35</v>
      </c>
      <c r="B31" s="36">
        <v>913</v>
      </c>
      <c r="C31" s="36">
        <v>913</v>
      </c>
      <c r="D31" s="36">
        <v>954</v>
      </c>
      <c r="E31" s="36">
        <v>939</v>
      </c>
      <c r="F31" s="36">
        <v>913</v>
      </c>
      <c r="G31" s="36">
        <v>913</v>
      </c>
      <c r="H31" s="36">
        <v>875</v>
      </c>
      <c r="I31" s="36">
        <v>886</v>
      </c>
      <c r="J31" s="36">
        <v>913</v>
      </c>
      <c r="K31" s="36">
        <v>913</v>
      </c>
      <c r="L31" s="36">
        <v>970</v>
      </c>
      <c r="M31" s="36">
        <v>913</v>
      </c>
      <c r="N31" s="36">
        <v>954</v>
      </c>
      <c r="O31" s="36">
        <v>913</v>
      </c>
      <c r="P31" s="73">
        <v>970</v>
      </c>
      <c r="Q31" s="36">
        <v>913</v>
      </c>
      <c r="R31" s="74" t="s">
        <v>35</v>
      </c>
      <c r="S31" s="1"/>
      <c r="T31" s="34">
        <v>885</v>
      </c>
    </row>
    <row r="32" spans="1:20">
      <c r="A32" s="5" t="s">
        <v>36</v>
      </c>
      <c r="B32" s="36">
        <v>955</v>
      </c>
      <c r="C32" s="36">
        <v>955</v>
      </c>
      <c r="D32" s="36">
        <v>955</v>
      </c>
      <c r="E32" s="36">
        <v>901</v>
      </c>
      <c r="F32" s="36">
        <v>955</v>
      </c>
      <c r="G32" s="36">
        <v>955</v>
      </c>
      <c r="H32" s="36">
        <v>955</v>
      </c>
      <c r="I32" s="36">
        <v>847</v>
      </c>
      <c r="J32" s="46">
        <v>943</v>
      </c>
      <c r="K32" s="36">
        <v>955</v>
      </c>
      <c r="L32" s="36">
        <v>968</v>
      </c>
      <c r="M32" s="36">
        <v>955</v>
      </c>
      <c r="N32" s="36">
        <v>955</v>
      </c>
      <c r="O32" s="36">
        <v>875</v>
      </c>
      <c r="P32" s="73">
        <v>976</v>
      </c>
      <c r="Q32" s="36">
        <v>996</v>
      </c>
      <c r="R32" s="74" t="s">
        <v>36</v>
      </c>
      <c r="S32" s="44"/>
      <c r="T32" s="34">
        <v>927</v>
      </c>
    </row>
    <row r="33" spans="1:20">
      <c r="A33" s="5" t="s">
        <v>37</v>
      </c>
      <c r="B33" s="36">
        <v>902</v>
      </c>
      <c r="C33" s="36">
        <v>902</v>
      </c>
      <c r="D33" s="36">
        <v>902</v>
      </c>
      <c r="E33" s="36">
        <v>927</v>
      </c>
      <c r="F33" s="36">
        <v>962</v>
      </c>
      <c r="G33" s="36">
        <v>902</v>
      </c>
      <c r="H33" s="36">
        <v>902</v>
      </c>
      <c r="I33" s="36">
        <v>902</v>
      </c>
      <c r="J33" s="36">
        <v>902</v>
      </c>
      <c r="K33" s="36">
        <v>962</v>
      </c>
      <c r="L33" s="36">
        <v>902</v>
      </c>
      <c r="M33" s="36">
        <v>902</v>
      </c>
      <c r="N33" s="36">
        <v>902</v>
      </c>
      <c r="O33" s="36">
        <v>902</v>
      </c>
      <c r="P33" s="73">
        <v>962</v>
      </c>
      <c r="Q33" s="36">
        <v>902</v>
      </c>
      <c r="R33" s="74" t="s">
        <v>37</v>
      </c>
      <c r="S33" s="1"/>
      <c r="T33" s="34">
        <v>874</v>
      </c>
    </row>
    <row r="34" spans="1:20">
      <c r="A34" s="5" t="s">
        <v>38</v>
      </c>
      <c r="B34" s="36">
        <v>896</v>
      </c>
      <c r="C34" s="36">
        <v>896</v>
      </c>
      <c r="D34" s="36">
        <v>896</v>
      </c>
      <c r="E34" s="36">
        <v>917</v>
      </c>
      <c r="F34" s="36">
        <v>896</v>
      </c>
      <c r="G34" s="36">
        <v>896</v>
      </c>
      <c r="H34" s="36">
        <v>917</v>
      </c>
      <c r="I34" s="36">
        <v>840</v>
      </c>
      <c r="J34" s="36">
        <v>896</v>
      </c>
      <c r="K34" s="36">
        <v>936</v>
      </c>
      <c r="L34" s="36">
        <v>933</v>
      </c>
      <c r="M34" s="36">
        <v>896</v>
      </c>
      <c r="N34" s="36">
        <v>896</v>
      </c>
      <c r="O34" s="36">
        <v>917</v>
      </c>
      <c r="P34" s="73">
        <v>896</v>
      </c>
      <c r="Q34" s="36">
        <v>896</v>
      </c>
      <c r="R34" s="74" t="s">
        <v>38</v>
      </c>
      <c r="S34" s="1"/>
      <c r="T34" s="34">
        <v>868</v>
      </c>
    </row>
    <row r="35" spans="1:20">
      <c r="A35" s="5" t="s">
        <v>39</v>
      </c>
      <c r="B35" s="36">
        <v>937</v>
      </c>
      <c r="C35" s="36">
        <v>937</v>
      </c>
      <c r="D35" s="36">
        <v>937</v>
      </c>
      <c r="E35" s="36">
        <v>936</v>
      </c>
      <c r="F35" s="36">
        <v>937</v>
      </c>
      <c r="G35" s="36">
        <v>937</v>
      </c>
      <c r="H35" s="36">
        <v>937</v>
      </c>
      <c r="I35" s="36">
        <v>910</v>
      </c>
      <c r="J35" s="46">
        <v>911</v>
      </c>
      <c r="K35" s="36">
        <v>937</v>
      </c>
      <c r="L35" s="36">
        <v>822</v>
      </c>
      <c r="M35" s="36">
        <v>937</v>
      </c>
      <c r="N35" s="36">
        <v>937</v>
      </c>
      <c r="O35" s="36">
        <v>937</v>
      </c>
      <c r="P35" s="73">
        <v>947</v>
      </c>
      <c r="Q35" s="36">
        <v>937</v>
      </c>
      <c r="R35" s="74" t="s">
        <v>39</v>
      </c>
      <c r="S35" s="1"/>
      <c r="T35" s="34">
        <v>909</v>
      </c>
    </row>
    <row r="36" spans="1:20">
      <c r="A36" s="5" t="s">
        <v>40</v>
      </c>
      <c r="B36" s="36">
        <v>992</v>
      </c>
      <c r="C36" s="36">
        <v>992</v>
      </c>
      <c r="D36" s="36">
        <v>968</v>
      </c>
      <c r="E36" s="36">
        <v>994</v>
      </c>
      <c r="F36" s="36">
        <v>997</v>
      </c>
      <c r="G36" s="36">
        <v>992</v>
      </c>
      <c r="H36" s="36">
        <v>992</v>
      </c>
      <c r="I36" s="36">
        <v>992</v>
      </c>
      <c r="J36" s="36">
        <v>993</v>
      </c>
      <c r="K36" s="36">
        <v>998</v>
      </c>
      <c r="L36" s="36">
        <v>997</v>
      </c>
      <c r="M36" s="36">
        <v>992</v>
      </c>
      <c r="N36" s="36">
        <v>993</v>
      </c>
      <c r="O36" s="36">
        <v>992</v>
      </c>
      <c r="P36" s="73">
        <v>992</v>
      </c>
      <c r="Q36" s="36">
        <v>992</v>
      </c>
      <c r="R36" s="74" t="s">
        <v>40</v>
      </c>
      <c r="S36" s="42" t="s">
        <v>159</v>
      </c>
      <c r="T36" s="34">
        <v>964</v>
      </c>
    </row>
    <row r="37" spans="1:20">
      <c r="A37" s="5" t="s">
        <v>41</v>
      </c>
      <c r="B37" s="36">
        <v>928</v>
      </c>
      <c r="C37" s="36">
        <v>928</v>
      </c>
      <c r="D37" s="36">
        <v>992</v>
      </c>
      <c r="E37" s="36">
        <v>930</v>
      </c>
      <c r="F37" s="36">
        <v>928</v>
      </c>
      <c r="G37" s="36">
        <v>928</v>
      </c>
      <c r="H37" s="36">
        <v>928</v>
      </c>
      <c r="I37" s="36">
        <v>797</v>
      </c>
      <c r="J37" s="36">
        <v>930</v>
      </c>
      <c r="K37" s="36">
        <v>928</v>
      </c>
      <c r="L37" s="36">
        <v>960</v>
      </c>
      <c r="M37" s="36">
        <v>928</v>
      </c>
      <c r="N37" s="36">
        <v>928</v>
      </c>
      <c r="O37" s="36">
        <v>931</v>
      </c>
      <c r="P37" s="73">
        <v>1002</v>
      </c>
      <c r="Q37" s="36">
        <v>928</v>
      </c>
      <c r="R37" s="74" t="s">
        <v>41</v>
      </c>
      <c r="S37" s="42" t="s">
        <v>160</v>
      </c>
      <c r="T37" s="34">
        <v>900</v>
      </c>
    </row>
    <row r="38" spans="1:20">
      <c r="A38" s="5" t="s">
        <v>42</v>
      </c>
      <c r="B38" s="36">
        <v>866</v>
      </c>
      <c r="C38" s="36">
        <v>866</v>
      </c>
      <c r="D38" s="36">
        <v>866</v>
      </c>
      <c r="E38" s="36">
        <v>883</v>
      </c>
      <c r="F38" s="36">
        <v>866</v>
      </c>
      <c r="G38" s="36">
        <v>866</v>
      </c>
      <c r="H38" s="36">
        <v>866</v>
      </c>
      <c r="I38" s="36">
        <v>866</v>
      </c>
      <c r="J38" s="36">
        <v>885</v>
      </c>
      <c r="K38" s="36">
        <v>866</v>
      </c>
      <c r="L38" s="36">
        <v>898</v>
      </c>
      <c r="M38" s="36">
        <v>866</v>
      </c>
      <c r="N38" s="36">
        <v>866</v>
      </c>
      <c r="O38" s="36">
        <v>866</v>
      </c>
      <c r="P38" s="73">
        <v>866</v>
      </c>
      <c r="Q38" s="36">
        <v>866</v>
      </c>
      <c r="R38" s="74" t="s">
        <v>42</v>
      </c>
      <c r="S38" s="1"/>
      <c r="T38" s="34">
        <v>838</v>
      </c>
    </row>
    <row r="39" spans="1:20">
      <c r="A39" s="5" t="s">
        <v>43</v>
      </c>
      <c r="B39" s="36">
        <v>859</v>
      </c>
      <c r="C39" s="36">
        <v>859</v>
      </c>
      <c r="D39" s="36">
        <v>949</v>
      </c>
      <c r="E39" s="36">
        <v>859</v>
      </c>
      <c r="F39" s="36">
        <v>859</v>
      </c>
      <c r="G39" s="36">
        <v>859</v>
      </c>
      <c r="H39" s="36">
        <v>859</v>
      </c>
      <c r="I39" s="36">
        <v>859</v>
      </c>
      <c r="J39" s="36">
        <v>859</v>
      </c>
      <c r="K39" s="36">
        <v>859</v>
      </c>
      <c r="L39" s="36">
        <v>859</v>
      </c>
      <c r="M39" s="36">
        <v>851</v>
      </c>
      <c r="N39" s="36">
        <v>859</v>
      </c>
      <c r="O39" s="36">
        <v>859</v>
      </c>
      <c r="P39" s="73">
        <v>859</v>
      </c>
      <c r="Q39" s="36">
        <v>859</v>
      </c>
      <c r="R39" s="74" t="s">
        <v>43</v>
      </c>
      <c r="S39" s="1"/>
      <c r="T39" s="34">
        <v>831</v>
      </c>
    </row>
    <row r="40" spans="1:20">
      <c r="A40" s="5" t="s">
        <v>44</v>
      </c>
      <c r="B40" s="36">
        <v>821</v>
      </c>
      <c r="C40" s="36">
        <v>821</v>
      </c>
      <c r="D40" s="36">
        <v>821</v>
      </c>
      <c r="E40" s="36">
        <v>825</v>
      </c>
      <c r="F40" s="36">
        <v>821</v>
      </c>
      <c r="G40" s="36">
        <v>821</v>
      </c>
      <c r="H40" s="36">
        <v>821</v>
      </c>
      <c r="I40" s="36">
        <v>718</v>
      </c>
      <c r="J40" s="36">
        <v>821</v>
      </c>
      <c r="K40" s="36">
        <v>821</v>
      </c>
      <c r="L40" s="36">
        <v>821</v>
      </c>
      <c r="M40" s="36">
        <v>821</v>
      </c>
      <c r="N40" s="36">
        <v>821</v>
      </c>
      <c r="O40" s="36">
        <v>821</v>
      </c>
      <c r="P40" s="73">
        <v>821</v>
      </c>
      <c r="Q40" s="36">
        <v>821</v>
      </c>
      <c r="R40" s="74" t="s">
        <v>44</v>
      </c>
      <c r="S40" s="1"/>
      <c r="T40" s="34">
        <v>792</v>
      </c>
    </row>
    <row r="41" spans="1:20">
      <c r="A41" s="5" t="s">
        <v>45</v>
      </c>
      <c r="B41" s="36">
        <v>824</v>
      </c>
      <c r="C41" s="36">
        <v>824</v>
      </c>
      <c r="D41" s="36">
        <v>824</v>
      </c>
      <c r="E41" s="36">
        <v>853</v>
      </c>
      <c r="F41" s="36">
        <v>824</v>
      </c>
      <c r="G41" s="36">
        <v>824</v>
      </c>
      <c r="H41" s="36">
        <v>824</v>
      </c>
      <c r="I41" s="36">
        <v>824</v>
      </c>
      <c r="J41" s="46">
        <v>904</v>
      </c>
      <c r="K41" s="36">
        <v>887</v>
      </c>
      <c r="L41" s="36">
        <v>930</v>
      </c>
      <c r="M41" s="36">
        <v>750</v>
      </c>
      <c r="N41" s="36">
        <v>824</v>
      </c>
      <c r="O41" s="36">
        <v>824</v>
      </c>
      <c r="P41" s="73">
        <v>824</v>
      </c>
      <c r="Q41" s="36">
        <v>824</v>
      </c>
      <c r="R41" s="74" t="s">
        <v>45</v>
      </c>
      <c r="S41" s="1"/>
      <c r="T41" s="34">
        <v>792</v>
      </c>
    </row>
    <row r="42" spans="1:20">
      <c r="A42" s="5" t="s">
        <v>46</v>
      </c>
      <c r="B42" s="36">
        <v>862</v>
      </c>
      <c r="C42" s="36">
        <v>862</v>
      </c>
      <c r="D42" s="36">
        <v>962</v>
      </c>
      <c r="E42" s="36">
        <v>878</v>
      </c>
      <c r="F42" s="36">
        <v>954</v>
      </c>
      <c r="G42" s="36">
        <v>862</v>
      </c>
      <c r="H42" s="36">
        <v>862</v>
      </c>
      <c r="I42" s="36">
        <v>880</v>
      </c>
      <c r="J42" s="36">
        <v>862</v>
      </c>
      <c r="K42" s="36">
        <v>921</v>
      </c>
      <c r="L42" s="36">
        <v>862</v>
      </c>
      <c r="M42" s="36">
        <v>862</v>
      </c>
      <c r="N42" s="36">
        <v>862</v>
      </c>
      <c r="O42" s="36">
        <v>862</v>
      </c>
      <c r="P42" s="73">
        <v>862</v>
      </c>
      <c r="Q42" s="36">
        <v>862</v>
      </c>
      <c r="R42" s="74" t="s">
        <v>46</v>
      </c>
      <c r="S42" s="1"/>
      <c r="T42" s="34">
        <v>834</v>
      </c>
    </row>
    <row r="43" spans="1:20">
      <c r="A43" s="5" t="s">
        <v>47</v>
      </c>
      <c r="B43" s="36">
        <v>899</v>
      </c>
      <c r="C43" s="36">
        <v>899</v>
      </c>
      <c r="D43" s="36">
        <v>970</v>
      </c>
      <c r="E43" s="36">
        <v>897</v>
      </c>
      <c r="F43" s="36">
        <v>957</v>
      </c>
      <c r="G43" s="36">
        <v>923</v>
      </c>
      <c r="H43" s="36">
        <v>899</v>
      </c>
      <c r="I43" s="36">
        <v>878</v>
      </c>
      <c r="J43" s="36">
        <v>913</v>
      </c>
      <c r="K43" s="36">
        <v>915</v>
      </c>
      <c r="L43" s="36">
        <v>899</v>
      </c>
      <c r="M43" s="36">
        <v>899</v>
      </c>
      <c r="N43" s="36">
        <v>899</v>
      </c>
      <c r="O43" s="36">
        <v>899</v>
      </c>
      <c r="P43" s="73">
        <v>899</v>
      </c>
      <c r="Q43" s="36">
        <v>899</v>
      </c>
      <c r="R43" s="74" t="s">
        <v>47</v>
      </c>
      <c r="S43" s="1"/>
      <c r="T43" s="34">
        <v>871</v>
      </c>
    </row>
    <row r="44" spans="1:20">
      <c r="A44" s="5" t="s">
        <v>48</v>
      </c>
      <c r="B44" s="36">
        <v>857</v>
      </c>
      <c r="C44" s="36">
        <v>857</v>
      </c>
      <c r="D44" s="36">
        <v>995</v>
      </c>
      <c r="E44" s="36">
        <v>921</v>
      </c>
      <c r="F44" s="36">
        <v>857</v>
      </c>
      <c r="G44" s="36">
        <v>857</v>
      </c>
      <c r="H44" s="36">
        <v>857</v>
      </c>
      <c r="I44" s="36">
        <v>857</v>
      </c>
      <c r="J44" s="36">
        <v>857</v>
      </c>
      <c r="K44" s="36">
        <v>857</v>
      </c>
      <c r="L44" s="36">
        <v>857</v>
      </c>
      <c r="M44" s="36">
        <v>875</v>
      </c>
      <c r="N44" s="36">
        <v>857</v>
      </c>
      <c r="O44" s="36">
        <v>857</v>
      </c>
      <c r="P44" s="73">
        <v>965</v>
      </c>
      <c r="Q44" s="36">
        <v>857</v>
      </c>
      <c r="R44" s="74" t="s">
        <v>48</v>
      </c>
      <c r="S44" s="1"/>
      <c r="T44" s="34">
        <v>829</v>
      </c>
    </row>
    <row r="45" spans="1:20">
      <c r="A45" s="5" t="s">
        <v>49</v>
      </c>
      <c r="B45" s="36">
        <v>824</v>
      </c>
      <c r="C45" s="36">
        <v>824</v>
      </c>
      <c r="D45" s="36">
        <v>824</v>
      </c>
      <c r="E45" s="36">
        <v>911</v>
      </c>
      <c r="F45" s="36">
        <v>824</v>
      </c>
      <c r="G45" s="36">
        <v>824</v>
      </c>
      <c r="H45" s="36">
        <v>824</v>
      </c>
      <c r="I45" s="36">
        <v>824</v>
      </c>
      <c r="J45" s="36">
        <v>824</v>
      </c>
      <c r="K45" s="36">
        <v>824</v>
      </c>
      <c r="L45" s="36">
        <v>945</v>
      </c>
      <c r="M45" s="36">
        <v>824</v>
      </c>
      <c r="N45" s="36">
        <v>824</v>
      </c>
      <c r="O45" s="36">
        <v>824</v>
      </c>
      <c r="P45" s="73">
        <v>824</v>
      </c>
      <c r="Q45" s="36">
        <v>824</v>
      </c>
      <c r="R45" s="74" t="s">
        <v>49</v>
      </c>
      <c r="S45" s="42" t="s">
        <v>162</v>
      </c>
      <c r="T45" s="34">
        <v>796</v>
      </c>
    </row>
    <row r="46" spans="1:20">
      <c r="A46" s="5" t="s">
        <v>50</v>
      </c>
      <c r="B46" s="36">
        <v>848</v>
      </c>
      <c r="C46" s="36">
        <v>848</v>
      </c>
      <c r="D46" s="36">
        <v>848</v>
      </c>
      <c r="E46" s="36">
        <v>913</v>
      </c>
      <c r="F46" s="36">
        <v>980</v>
      </c>
      <c r="G46" s="36">
        <v>848</v>
      </c>
      <c r="H46" s="36">
        <v>848</v>
      </c>
      <c r="I46" s="36">
        <v>848</v>
      </c>
      <c r="J46" s="36">
        <v>848</v>
      </c>
      <c r="K46" s="36">
        <v>848</v>
      </c>
      <c r="L46" s="36">
        <v>970</v>
      </c>
      <c r="M46" s="36">
        <v>848</v>
      </c>
      <c r="N46" s="36">
        <v>848</v>
      </c>
      <c r="O46" s="36">
        <v>848</v>
      </c>
      <c r="P46" s="73">
        <v>848</v>
      </c>
      <c r="Q46" s="36">
        <v>848</v>
      </c>
      <c r="R46" s="74" t="s">
        <v>50</v>
      </c>
      <c r="S46" s="42" t="s">
        <v>163</v>
      </c>
      <c r="T46" s="34">
        <v>820</v>
      </c>
    </row>
    <row r="47" spans="1:20">
      <c r="A47" s="5" t="s">
        <v>51</v>
      </c>
      <c r="B47" s="36">
        <v>821</v>
      </c>
      <c r="C47" s="36">
        <v>821</v>
      </c>
      <c r="D47" s="36">
        <v>821</v>
      </c>
      <c r="E47" s="36">
        <v>921</v>
      </c>
      <c r="F47" s="36">
        <v>962</v>
      </c>
      <c r="G47" s="36">
        <v>821</v>
      </c>
      <c r="H47" s="36">
        <v>821</v>
      </c>
      <c r="I47" s="36">
        <v>822</v>
      </c>
      <c r="J47" s="36">
        <v>821</v>
      </c>
      <c r="K47" s="36">
        <v>821</v>
      </c>
      <c r="L47" s="36">
        <v>957</v>
      </c>
      <c r="M47" s="36">
        <v>821</v>
      </c>
      <c r="N47" s="36">
        <v>821</v>
      </c>
      <c r="O47" s="36">
        <v>821</v>
      </c>
      <c r="P47" s="73">
        <v>821</v>
      </c>
      <c r="Q47" s="36">
        <v>821</v>
      </c>
      <c r="R47" s="74" t="s">
        <v>51</v>
      </c>
      <c r="S47" s="42" t="s">
        <v>164</v>
      </c>
      <c r="T47" s="34">
        <v>793</v>
      </c>
    </row>
    <row r="48" spans="1:20">
      <c r="A48" s="5" t="s">
        <v>52</v>
      </c>
      <c r="B48" s="36">
        <v>820</v>
      </c>
      <c r="C48" s="36">
        <v>820</v>
      </c>
      <c r="D48" s="36">
        <v>820</v>
      </c>
      <c r="E48" s="36">
        <v>793</v>
      </c>
      <c r="F48" s="36">
        <v>820</v>
      </c>
      <c r="G48" s="36">
        <v>820</v>
      </c>
      <c r="H48" s="36">
        <v>820</v>
      </c>
      <c r="I48" s="36">
        <v>820</v>
      </c>
      <c r="J48" s="36">
        <v>820</v>
      </c>
      <c r="K48" s="36">
        <v>820</v>
      </c>
      <c r="L48" s="36">
        <v>820</v>
      </c>
      <c r="M48" s="36">
        <v>820</v>
      </c>
      <c r="N48" s="36">
        <v>820</v>
      </c>
      <c r="O48" s="36">
        <v>820</v>
      </c>
      <c r="P48" s="73">
        <v>820</v>
      </c>
      <c r="Q48" s="36">
        <v>820</v>
      </c>
      <c r="R48" s="74" t="s">
        <v>52</v>
      </c>
      <c r="S48" s="1"/>
      <c r="T48" s="34">
        <v>792</v>
      </c>
    </row>
    <row r="49" spans="1:20">
      <c r="A49" s="5" t="s">
        <v>53</v>
      </c>
      <c r="B49" s="36">
        <v>870</v>
      </c>
      <c r="C49" s="36">
        <v>870</v>
      </c>
      <c r="D49" s="36">
        <v>870</v>
      </c>
      <c r="E49" s="36">
        <v>947</v>
      </c>
      <c r="F49" s="36">
        <v>870</v>
      </c>
      <c r="G49" s="36">
        <v>870</v>
      </c>
      <c r="H49" s="36">
        <v>870</v>
      </c>
      <c r="I49" s="36">
        <v>870</v>
      </c>
      <c r="J49" s="46">
        <v>959</v>
      </c>
      <c r="K49" s="36">
        <v>870</v>
      </c>
      <c r="L49" s="36">
        <v>870</v>
      </c>
      <c r="M49" s="36">
        <v>889</v>
      </c>
      <c r="N49" s="36">
        <v>870</v>
      </c>
      <c r="O49" s="36">
        <v>870</v>
      </c>
      <c r="P49" s="73">
        <v>944</v>
      </c>
      <c r="Q49" s="36">
        <v>980</v>
      </c>
      <c r="R49" s="74" t="s">
        <v>53</v>
      </c>
      <c r="S49" s="42"/>
      <c r="T49" s="34">
        <v>842</v>
      </c>
    </row>
    <row r="50" spans="1:20">
      <c r="A50" s="5" t="s">
        <v>54</v>
      </c>
      <c r="B50" s="36">
        <v>821</v>
      </c>
      <c r="C50" s="36">
        <v>821</v>
      </c>
      <c r="D50" s="36">
        <v>821</v>
      </c>
      <c r="E50" s="36">
        <v>867</v>
      </c>
      <c r="F50" s="36">
        <v>821</v>
      </c>
      <c r="G50" s="36">
        <v>821</v>
      </c>
      <c r="H50" s="36">
        <v>821</v>
      </c>
      <c r="I50" s="36">
        <v>821</v>
      </c>
      <c r="J50" s="36">
        <v>821</v>
      </c>
      <c r="K50" s="36">
        <v>821</v>
      </c>
      <c r="L50" s="36">
        <v>870</v>
      </c>
      <c r="M50" s="36">
        <v>821</v>
      </c>
      <c r="N50" s="36">
        <v>821</v>
      </c>
      <c r="O50" s="36">
        <v>821</v>
      </c>
      <c r="P50" s="73">
        <v>821</v>
      </c>
      <c r="Q50" s="36">
        <v>821</v>
      </c>
      <c r="R50" s="74" t="s">
        <v>54</v>
      </c>
      <c r="S50" s="42" t="s">
        <v>165</v>
      </c>
      <c r="T50" s="34">
        <v>792</v>
      </c>
    </row>
    <row r="51" spans="1:20">
      <c r="A51" s="5" t="s">
        <v>55</v>
      </c>
      <c r="B51" s="36">
        <v>821</v>
      </c>
      <c r="C51" s="36">
        <v>821</v>
      </c>
      <c r="D51" s="36">
        <v>821</v>
      </c>
      <c r="E51" s="36">
        <v>837</v>
      </c>
      <c r="F51" s="36">
        <v>875</v>
      </c>
      <c r="G51" s="36">
        <v>821</v>
      </c>
      <c r="H51" s="36">
        <v>821</v>
      </c>
      <c r="I51" s="36">
        <v>821</v>
      </c>
      <c r="J51" s="36">
        <v>821</v>
      </c>
      <c r="K51" s="36">
        <v>821</v>
      </c>
      <c r="L51" s="36">
        <v>875</v>
      </c>
      <c r="M51" s="36">
        <v>821</v>
      </c>
      <c r="N51" s="36">
        <v>821</v>
      </c>
      <c r="O51" s="36">
        <v>821</v>
      </c>
      <c r="P51" s="73">
        <v>821</v>
      </c>
      <c r="Q51" s="36">
        <v>821</v>
      </c>
      <c r="R51" s="74" t="s">
        <v>55</v>
      </c>
      <c r="S51" s="1"/>
      <c r="T51" s="34">
        <v>793</v>
      </c>
    </row>
    <row r="52" spans="1:20">
      <c r="A52" s="5" t="s">
        <v>56</v>
      </c>
      <c r="B52" s="36">
        <v>821</v>
      </c>
      <c r="C52" s="36">
        <v>821</v>
      </c>
      <c r="D52" s="36">
        <v>821</v>
      </c>
      <c r="E52" s="36">
        <v>863</v>
      </c>
      <c r="F52" s="36">
        <v>902</v>
      </c>
      <c r="G52" s="36">
        <v>821</v>
      </c>
      <c r="H52" s="36">
        <v>821</v>
      </c>
      <c r="I52" s="36">
        <v>821</v>
      </c>
      <c r="J52" s="36">
        <v>821</v>
      </c>
      <c r="K52" s="36">
        <v>902</v>
      </c>
      <c r="L52" s="36">
        <v>821</v>
      </c>
      <c r="M52" s="36">
        <v>796</v>
      </c>
      <c r="N52" s="36">
        <v>821</v>
      </c>
      <c r="O52" s="36">
        <v>821</v>
      </c>
      <c r="P52" s="73">
        <v>821</v>
      </c>
      <c r="Q52" s="36">
        <v>821</v>
      </c>
      <c r="R52" s="74" t="s">
        <v>56</v>
      </c>
      <c r="S52" s="1"/>
      <c r="T52" s="34">
        <v>793</v>
      </c>
    </row>
    <row r="53" spans="1:20">
      <c r="A53" s="5" t="s">
        <v>57</v>
      </c>
      <c r="B53" s="36">
        <v>822</v>
      </c>
      <c r="C53" s="36">
        <v>822</v>
      </c>
      <c r="D53" s="36">
        <v>981</v>
      </c>
      <c r="E53" s="36">
        <v>864</v>
      </c>
      <c r="F53" s="36">
        <v>894</v>
      </c>
      <c r="G53" s="36">
        <v>822</v>
      </c>
      <c r="H53" s="36">
        <v>822</v>
      </c>
      <c r="I53" s="36">
        <v>716</v>
      </c>
      <c r="J53" s="46">
        <v>872</v>
      </c>
      <c r="K53" s="36">
        <v>894</v>
      </c>
      <c r="L53" s="36">
        <v>822</v>
      </c>
      <c r="M53" s="36">
        <v>822</v>
      </c>
      <c r="N53" s="36">
        <v>936</v>
      </c>
      <c r="O53" s="36">
        <v>822</v>
      </c>
      <c r="P53" s="73">
        <v>822</v>
      </c>
      <c r="Q53" s="36">
        <v>822</v>
      </c>
      <c r="R53" s="74" t="s">
        <v>57</v>
      </c>
      <c r="S53" s="1"/>
      <c r="T53" s="34">
        <v>792</v>
      </c>
    </row>
    <row r="54" spans="1:20">
      <c r="A54" s="5" t="s">
        <v>58</v>
      </c>
      <c r="B54" s="36">
        <v>821</v>
      </c>
      <c r="C54" s="36">
        <v>678</v>
      </c>
      <c r="D54" s="36">
        <v>821</v>
      </c>
      <c r="E54" s="36">
        <v>831</v>
      </c>
      <c r="F54" s="36">
        <v>821</v>
      </c>
      <c r="G54" s="36">
        <v>821</v>
      </c>
      <c r="H54" s="36">
        <v>821</v>
      </c>
      <c r="I54" s="36">
        <v>705</v>
      </c>
      <c r="J54" s="46">
        <v>858</v>
      </c>
      <c r="K54" s="36">
        <v>821</v>
      </c>
      <c r="L54" s="36">
        <v>821</v>
      </c>
      <c r="M54" s="36">
        <v>821</v>
      </c>
      <c r="N54" s="36">
        <v>821</v>
      </c>
      <c r="O54" s="36">
        <v>821</v>
      </c>
      <c r="P54" s="73">
        <v>821</v>
      </c>
      <c r="Q54" s="36">
        <v>821</v>
      </c>
      <c r="R54" s="74" t="s">
        <v>58</v>
      </c>
      <c r="S54" s="1"/>
      <c r="T54" s="34">
        <v>793</v>
      </c>
    </row>
    <row r="55" spans="1:20">
      <c r="A55" s="5" t="s">
        <v>59</v>
      </c>
      <c r="B55" s="36">
        <v>821</v>
      </c>
      <c r="C55" s="36">
        <v>821</v>
      </c>
      <c r="D55" s="36">
        <v>821</v>
      </c>
      <c r="E55" s="36">
        <v>842</v>
      </c>
      <c r="F55" s="36">
        <v>821</v>
      </c>
      <c r="G55" s="36">
        <v>821</v>
      </c>
      <c r="H55" s="36">
        <v>821</v>
      </c>
      <c r="I55" s="36">
        <v>821</v>
      </c>
      <c r="J55" s="46">
        <v>872</v>
      </c>
      <c r="K55" s="36">
        <v>821</v>
      </c>
      <c r="L55" s="36">
        <v>821</v>
      </c>
      <c r="M55" s="36">
        <v>693</v>
      </c>
      <c r="N55" s="36">
        <v>821</v>
      </c>
      <c r="O55" s="36">
        <v>821</v>
      </c>
      <c r="P55" s="73">
        <v>821</v>
      </c>
      <c r="Q55" s="36">
        <v>821</v>
      </c>
      <c r="R55" s="74" t="s">
        <v>59</v>
      </c>
      <c r="S55" s="1"/>
      <c r="T55" s="34">
        <v>793</v>
      </c>
    </row>
    <row r="56" spans="1:20">
      <c r="A56" s="5" t="s">
        <v>60</v>
      </c>
      <c r="B56" s="36">
        <v>820</v>
      </c>
      <c r="C56" s="36">
        <v>820</v>
      </c>
      <c r="D56" s="36">
        <v>820</v>
      </c>
      <c r="E56" s="36">
        <v>820</v>
      </c>
      <c r="F56" s="36">
        <v>820</v>
      </c>
      <c r="G56" s="36">
        <v>820</v>
      </c>
      <c r="H56" s="36">
        <v>820</v>
      </c>
      <c r="I56" s="36">
        <v>770</v>
      </c>
      <c r="J56" s="36">
        <v>770</v>
      </c>
      <c r="K56" s="36">
        <v>820</v>
      </c>
      <c r="L56" s="36">
        <v>820</v>
      </c>
      <c r="M56" s="36">
        <v>820</v>
      </c>
      <c r="N56" s="36">
        <v>820</v>
      </c>
      <c r="O56" s="36">
        <v>820</v>
      </c>
      <c r="P56" s="73">
        <v>820</v>
      </c>
      <c r="Q56" s="36">
        <v>820</v>
      </c>
      <c r="R56" s="74" t="s">
        <v>60</v>
      </c>
      <c r="S56" s="1"/>
      <c r="T56" s="34">
        <v>792</v>
      </c>
    </row>
    <row r="57" spans="1:20">
      <c r="A57" s="5"/>
      <c r="B57" s="37">
        <v>901</v>
      </c>
      <c r="C57" s="37"/>
      <c r="D57" s="37"/>
      <c r="E57" s="37"/>
      <c r="F57" s="37"/>
      <c r="G57" s="37"/>
      <c r="H57" s="37"/>
      <c r="I57" s="37"/>
      <c r="J57" s="37"/>
      <c r="K57" s="37"/>
      <c r="L57" s="37"/>
      <c r="M57" s="37"/>
      <c r="N57" s="37"/>
      <c r="O57" s="37"/>
      <c r="P57" s="37"/>
      <c r="Q57" s="75"/>
    </row>
    <row r="58" spans="1:20">
      <c r="A58" s="5"/>
      <c r="B58" s="8">
        <f t="shared" ref="B58:M58" si="0">MIN(B10:B56)</f>
        <v>820</v>
      </c>
      <c r="C58" s="8">
        <f t="shared" si="0"/>
        <v>678</v>
      </c>
      <c r="D58" s="8">
        <f t="shared" si="0"/>
        <v>820</v>
      </c>
      <c r="E58" s="8">
        <f t="shared" si="0"/>
        <v>793</v>
      </c>
      <c r="F58" s="8">
        <f t="shared" si="0"/>
        <v>820</v>
      </c>
      <c r="G58" s="8">
        <f t="shared" si="0"/>
        <v>781</v>
      </c>
      <c r="H58" s="8">
        <f t="shared" si="0"/>
        <v>820</v>
      </c>
      <c r="I58" s="8">
        <f t="shared" si="0"/>
        <v>705</v>
      </c>
      <c r="J58" s="8">
        <f t="shared" si="0"/>
        <v>769</v>
      </c>
      <c r="K58" s="8">
        <f t="shared" si="0"/>
        <v>820</v>
      </c>
      <c r="L58" s="8">
        <f t="shared" si="0"/>
        <v>820</v>
      </c>
      <c r="M58" s="8">
        <f t="shared" si="0"/>
        <v>693</v>
      </c>
      <c r="N58" s="8"/>
      <c r="O58" s="8"/>
      <c r="P58" s="8"/>
      <c r="Q58" s="5"/>
    </row>
    <row r="60" spans="1:20" ht="15">
      <c r="B60" s="1"/>
      <c r="C60" s="41" t="s">
        <v>140</v>
      </c>
      <c r="D60" s="38"/>
      <c r="E60" s="38"/>
      <c r="F60" s="38"/>
      <c r="G60" s="39"/>
      <c r="H60" s="39"/>
      <c r="M60" s="1"/>
      <c r="N60" s="1"/>
      <c r="O60" s="1"/>
      <c r="P60" s="1"/>
    </row>
    <row r="61" spans="1:20" ht="15">
      <c r="B61" s="1"/>
      <c r="C61" s="59" t="s">
        <v>117</v>
      </c>
      <c r="D61" s="59"/>
      <c r="E61" s="59"/>
      <c r="F61" s="59"/>
      <c r="G61" s="59"/>
      <c r="H61" s="59"/>
      <c r="M61" s="1"/>
      <c r="N61" s="1"/>
      <c r="O61" s="1"/>
      <c r="P61" s="1"/>
    </row>
    <row r="62" spans="1:20" ht="15">
      <c r="B62" s="1"/>
      <c r="C62" s="59" t="s">
        <v>118</v>
      </c>
      <c r="D62" s="59"/>
      <c r="E62" s="59"/>
      <c r="F62" s="59"/>
      <c r="G62" s="59"/>
      <c r="H62" s="59"/>
      <c r="M62" s="1"/>
      <c r="N62" s="1"/>
      <c r="O62" s="1"/>
      <c r="P62" s="1"/>
    </row>
    <row r="63" spans="1:20" ht="19.8">
      <c r="B63" s="1"/>
      <c r="C63" s="67" t="s">
        <v>150</v>
      </c>
      <c r="D63" s="59"/>
      <c r="E63" s="59"/>
      <c r="F63" s="59"/>
      <c r="G63" s="59"/>
      <c r="H63" s="59"/>
      <c r="I63" s="59"/>
      <c r="M63" s="1"/>
      <c r="N63" s="1"/>
      <c r="O63" s="1"/>
      <c r="P63" s="1"/>
    </row>
    <row r="64" spans="1:20" ht="15">
      <c r="B64" s="1"/>
      <c r="C64" s="59" t="s">
        <v>119</v>
      </c>
      <c r="D64" s="59"/>
      <c r="E64" s="59"/>
      <c r="F64" s="59"/>
      <c r="G64" s="59"/>
      <c r="H64" s="59"/>
      <c r="M64" s="1"/>
      <c r="N64" s="1"/>
      <c r="O64" s="1"/>
      <c r="P64" s="1"/>
    </row>
    <row r="65" spans="2:16" ht="15">
      <c r="B65" s="1"/>
      <c r="C65" s="59" t="s">
        <v>120</v>
      </c>
      <c r="D65" s="59"/>
      <c r="E65" s="59"/>
      <c r="F65" s="59"/>
      <c r="G65" s="59"/>
      <c r="H65" s="59"/>
      <c r="M65" s="1"/>
      <c r="N65" s="1"/>
      <c r="O65" s="1"/>
      <c r="P65" s="1"/>
    </row>
    <row r="66" spans="2:16" ht="15">
      <c r="B66" s="1"/>
      <c r="C66" s="59" t="s">
        <v>121</v>
      </c>
      <c r="D66" s="59"/>
      <c r="E66" s="59"/>
      <c r="F66" s="59"/>
      <c r="G66" s="59"/>
      <c r="H66" s="59"/>
      <c r="M66" s="1"/>
      <c r="N66" s="1"/>
      <c r="O66" s="1"/>
      <c r="P66" s="1"/>
    </row>
    <row r="67" spans="2:16" ht="15">
      <c r="B67" s="1"/>
      <c r="C67" s="59" t="s">
        <v>122</v>
      </c>
      <c r="D67" s="59"/>
      <c r="E67" s="59"/>
      <c r="F67" s="59"/>
      <c r="G67" s="59"/>
      <c r="H67" s="59"/>
      <c r="M67" s="1"/>
      <c r="N67" s="1"/>
      <c r="O67" s="1"/>
      <c r="P67" s="1"/>
    </row>
    <row r="68" spans="2:16" ht="15">
      <c r="B68" s="1"/>
      <c r="C68" s="59" t="s">
        <v>123</v>
      </c>
      <c r="D68" s="59"/>
      <c r="E68" s="59"/>
      <c r="F68" s="59"/>
      <c r="G68" s="59"/>
      <c r="H68" s="59"/>
      <c r="M68" s="1"/>
      <c r="N68" s="1"/>
      <c r="O68" s="1"/>
      <c r="P68" s="1"/>
    </row>
    <row r="69" spans="2:16" ht="15">
      <c r="B69" s="1"/>
      <c r="C69" s="59" t="s">
        <v>124</v>
      </c>
      <c r="D69" s="59"/>
      <c r="E69" s="59"/>
      <c r="F69" s="59"/>
      <c r="G69" s="59"/>
      <c r="H69" s="59"/>
      <c r="M69" s="1"/>
      <c r="N69" s="1"/>
      <c r="O69" s="1"/>
      <c r="P69" s="1"/>
    </row>
    <row r="70" spans="2:16" ht="15">
      <c r="B70" s="1"/>
      <c r="C70" s="59" t="s">
        <v>125</v>
      </c>
      <c r="D70" s="59"/>
      <c r="E70" s="59"/>
      <c r="F70" s="59"/>
      <c r="G70" s="59"/>
      <c r="H70" s="59"/>
      <c r="M70" s="1"/>
      <c r="N70" s="1"/>
      <c r="O70" s="1"/>
      <c r="P70" s="1"/>
    </row>
    <row r="71" spans="2:16" ht="15">
      <c r="B71" s="1"/>
      <c r="C71" s="59" t="s">
        <v>126</v>
      </c>
      <c r="D71" s="59"/>
      <c r="E71" s="59"/>
      <c r="F71" s="59"/>
      <c r="G71" s="59"/>
      <c r="H71" s="59"/>
      <c r="M71" s="1"/>
      <c r="N71" s="1"/>
      <c r="O71" s="1"/>
      <c r="P71" s="1"/>
    </row>
    <row r="72" spans="2:16" ht="15">
      <c r="B72" s="1"/>
      <c r="C72" s="68" t="s">
        <v>127</v>
      </c>
      <c r="D72" s="68"/>
      <c r="E72" s="68"/>
      <c r="F72" s="68"/>
      <c r="G72" s="68"/>
      <c r="H72" s="68"/>
      <c r="M72" s="1"/>
      <c r="N72" s="1"/>
      <c r="O72" s="1"/>
      <c r="P72" s="1"/>
    </row>
    <row r="73" spans="2:16" ht="15">
      <c r="B73" s="1"/>
      <c r="C73" s="59" t="s">
        <v>128</v>
      </c>
      <c r="D73" s="59"/>
      <c r="E73" s="59"/>
      <c r="F73" s="59"/>
      <c r="G73" s="59"/>
      <c r="H73" s="59"/>
      <c r="M73" s="1"/>
      <c r="N73" s="1"/>
      <c r="O73" s="1"/>
      <c r="P73" s="1"/>
    </row>
    <row r="74" spans="2:16" ht="15">
      <c r="B74" s="1"/>
      <c r="C74" s="68" t="s">
        <v>129</v>
      </c>
      <c r="D74" s="68"/>
      <c r="E74" s="68"/>
      <c r="F74" s="68"/>
      <c r="G74" s="68"/>
      <c r="H74" s="68"/>
      <c r="M74" s="1"/>
      <c r="N74" s="1"/>
      <c r="O74" s="1"/>
      <c r="P74" s="1"/>
    </row>
    <row r="75" spans="2:16" ht="15">
      <c r="B75" s="1"/>
      <c r="C75" s="59" t="s">
        <v>130</v>
      </c>
      <c r="D75" s="59"/>
      <c r="E75" s="59"/>
      <c r="F75" s="59"/>
      <c r="G75" s="59"/>
      <c r="H75" s="59"/>
      <c r="M75" s="1"/>
      <c r="N75" s="1"/>
      <c r="O75" s="1"/>
      <c r="P75" s="1"/>
    </row>
    <row r="76" spans="2:16" ht="19.8">
      <c r="B76" s="1"/>
      <c r="C76" s="67" t="s">
        <v>151</v>
      </c>
      <c r="D76" s="59"/>
      <c r="E76" s="59"/>
      <c r="F76" s="59"/>
      <c r="G76" s="59"/>
      <c r="H76" s="59"/>
      <c r="M76" s="1"/>
      <c r="N76" s="1"/>
      <c r="O76" s="1"/>
      <c r="P76" s="1"/>
    </row>
    <row r="77" spans="2:16" ht="15">
      <c r="B77" s="1"/>
      <c r="C77" s="59" t="s">
        <v>131</v>
      </c>
      <c r="D77" s="59"/>
      <c r="E77" s="59"/>
      <c r="F77" s="59"/>
      <c r="G77" s="59"/>
      <c r="H77" s="59"/>
      <c r="M77" s="1"/>
      <c r="N77" s="1"/>
      <c r="O77" s="1"/>
      <c r="P77" s="1"/>
    </row>
    <row r="78" spans="2:16" ht="15">
      <c r="B78" s="1"/>
      <c r="C78" s="59" t="s">
        <v>132</v>
      </c>
      <c r="D78" s="59"/>
      <c r="E78" s="59"/>
      <c r="F78" s="59"/>
      <c r="G78" s="59"/>
      <c r="H78" s="59"/>
      <c r="M78" s="1"/>
      <c r="N78" s="1"/>
      <c r="O78" s="1"/>
      <c r="P78" s="1"/>
    </row>
    <row r="79" spans="2:16">
      <c r="B79" s="1"/>
      <c r="C79" s="1"/>
      <c r="D79"/>
      <c r="E79"/>
      <c r="F79"/>
      <c r="M79" s="1"/>
      <c r="N79" s="1"/>
      <c r="O79" s="1"/>
      <c r="P79" s="1"/>
    </row>
    <row r="80" spans="2:16">
      <c r="B80" s="1"/>
      <c r="C80"/>
      <c r="D80"/>
      <c r="E80"/>
      <c r="F80"/>
      <c r="G80"/>
      <c r="H80"/>
      <c r="I80"/>
      <c r="J80"/>
      <c r="M80" s="1"/>
      <c r="N80" s="1"/>
      <c r="O80" s="1"/>
      <c r="P80" s="1"/>
    </row>
    <row r="81" spans="1:18">
      <c r="B81" s="1"/>
      <c r="C81"/>
      <c r="D81"/>
      <c r="E81"/>
      <c r="F81"/>
      <c r="G81"/>
      <c r="H81"/>
      <c r="I81"/>
      <c r="J81"/>
      <c r="M81" s="1"/>
      <c r="N81" s="1"/>
      <c r="O81" s="1"/>
      <c r="P81" s="1"/>
    </row>
    <row r="82" spans="1:18">
      <c r="C82"/>
      <c r="D82"/>
      <c r="E82"/>
      <c r="F82"/>
      <c r="G82"/>
      <c r="H82"/>
      <c r="I82"/>
      <c r="J82"/>
    </row>
    <row r="83" spans="1:18">
      <c r="C83"/>
      <c r="D83"/>
      <c r="E83"/>
      <c r="F83"/>
      <c r="G83"/>
      <c r="H83"/>
      <c r="I83"/>
      <c r="J83"/>
    </row>
    <row r="92" spans="1:18">
      <c r="A92" s="5"/>
      <c r="R92" s="42" t="s">
        <v>153</v>
      </c>
    </row>
    <row r="93" spans="1:18">
      <c r="A93" s="5" t="s">
        <v>14</v>
      </c>
      <c r="B93" s="34">
        <f>MAX($B10,B10)</f>
        <v>889</v>
      </c>
      <c r="C93" s="34">
        <f>IF(OR(C10-$B10=0,C10-$T10&lt;=0),0,C10-$T10)</f>
        <v>61</v>
      </c>
      <c r="D93" s="34">
        <f t="shared" ref="D93:P93" si="1">IF(OR(D10-$B10=0,D10-$T10&lt;=0),0,D10-$T10)</f>
        <v>118</v>
      </c>
      <c r="E93" s="34">
        <f t="shared" si="1"/>
        <v>63</v>
      </c>
      <c r="F93" s="34">
        <f t="shared" si="1"/>
        <v>56</v>
      </c>
      <c r="G93" s="34">
        <f t="shared" si="1"/>
        <v>0</v>
      </c>
      <c r="H93" s="34">
        <f t="shared" si="1"/>
        <v>0</v>
      </c>
      <c r="I93" s="34">
        <f t="shared" si="1"/>
        <v>0</v>
      </c>
      <c r="J93" s="34">
        <f t="shared" si="1"/>
        <v>0</v>
      </c>
      <c r="K93" s="34">
        <f t="shared" si="1"/>
        <v>0</v>
      </c>
      <c r="L93" s="34">
        <f t="shared" si="1"/>
        <v>0</v>
      </c>
      <c r="M93" s="34">
        <f t="shared" si="1"/>
        <v>0</v>
      </c>
      <c r="N93" s="34">
        <f t="shared" si="1"/>
        <v>0</v>
      </c>
      <c r="O93" s="34">
        <f t="shared" si="1"/>
        <v>0</v>
      </c>
      <c r="P93" s="34">
        <f t="shared" si="1"/>
        <v>0</v>
      </c>
      <c r="Q93" s="34">
        <f>COUNTA($C$9:$P$9)-COUNTIF(C93:P93,0)</f>
        <v>4</v>
      </c>
      <c r="R93" s="49">
        <f>SUM(C93:P93)</f>
        <v>298</v>
      </c>
    </row>
    <row r="94" spans="1:18">
      <c r="A94" s="5" t="s">
        <v>15</v>
      </c>
      <c r="B94" s="34">
        <f t="shared" ref="B94:B139" si="2">MAX($B11,B11)</f>
        <v>822</v>
      </c>
      <c r="C94" s="34">
        <f t="shared" ref="C94:P94" si="3">IF(OR(C11-$B11=0,C11-$T11&lt;=0),0,C11-$T11)</f>
        <v>0</v>
      </c>
      <c r="D94" s="34">
        <f t="shared" si="3"/>
        <v>136</v>
      </c>
      <c r="E94" s="34">
        <f t="shared" si="3"/>
        <v>66</v>
      </c>
      <c r="F94" s="34">
        <f t="shared" si="3"/>
        <v>0</v>
      </c>
      <c r="G94" s="34">
        <f t="shared" si="3"/>
        <v>0</v>
      </c>
      <c r="H94" s="34">
        <f t="shared" si="3"/>
        <v>0</v>
      </c>
      <c r="I94" s="34">
        <f t="shared" si="3"/>
        <v>59</v>
      </c>
      <c r="J94" s="34">
        <f t="shared" si="3"/>
        <v>97</v>
      </c>
      <c r="K94" s="34">
        <f t="shared" si="3"/>
        <v>0</v>
      </c>
      <c r="L94" s="34">
        <f t="shared" si="3"/>
        <v>0</v>
      </c>
      <c r="M94" s="34">
        <f t="shared" si="3"/>
        <v>0</v>
      </c>
      <c r="N94" s="34">
        <f t="shared" si="3"/>
        <v>0</v>
      </c>
      <c r="O94" s="34">
        <f t="shared" si="3"/>
        <v>0</v>
      </c>
      <c r="P94" s="34">
        <f t="shared" si="3"/>
        <v>0</v>
      </c>
      <c r="Q94" s="34">
        <f t="shared" ref="Q94:Q139" si="4">COUNTA($C$9:$P$9)-COUNTIF(C94:P94,0)</f>
        <v>4</v>
      </c>
      <c r="R94" s="49">
        <f t="shared" ref="R94:R139" si="5">SUM(C94:P94)</f>
        <v>358</v>
      </c>
    </row>
    <row r="95" spans="1:18">
      <c r="A95" s="5" t="s">
        <v>16</v>
      </c>
      <c r="B95" s="34">
        <f t="shared" si="2"/>
        <v>821</v>
      </c>
      <c r="C95" s="34">
        <f t="shared" ref="C95:P95" si="6">IF(OR(C12-$B12=0,C12-$T12&lt;=0),0,C12-$T12)</f>
        <v>0</v>
      </c>
      <c r="D95" s="34">
        <f t="shared" si="6"/>
        <v>59</v>
      </c>
      <c r="E95" s="34">
        <f t="shared" si="6"/>
        <v>27</v>
      </c>
      <c r="F95" s="34">
        <f t="shared" si="6"/>
        <v>0</v>
      </c>
      <c r="G95" s="34">
        <f t="shared" si="6"/>
        <v>0</v>
      </c>
      <c r="H95" s="34">
        <f t="shared" si="6"/>
        <v>36</v>
      </c>
      <c r="I95" s="34">
        <f t="shared" si="6"/>
        <v>0</v>
      </c>
      <c r="J95" s="34">
        <f t="shared" si="6"/>
        <v>70</v>
      </c>
      <c r="K95" s="34">
        <f t="shared" si="6"/>
        <v>0</v>
      </c>
      <c r="L95" s="34">
        <f t="shared" si="6"/>
        <v>0</v>
      </c>
      <c r="M95" s="34">
        <f t="shared" si="6"/>
        <v>7</v>
      </c>
      <c r="N95" s="34">
        <f t="shared" si="6"/>
        <v>0</v>
      </c>
      <c r="O95" s="34">
        <f t="shared" si="6"/>
        <v>0</v>
      </c>
      <c r="P95" s="34">
        <f t="shared" si="6"/>
        <v>0</v>
      </c>
      <c r="Q95" s="34">
        <f t="shared" si="4"/>
        <v>5</v>
      </c>
      <c r="R95" s="49">
        <f t="shared" si="5"/>
        <v>199</v>
      </c>
    </row>
    <row r="96" spans="1:18">
      <c r="A96" s="5" t="s">
        <v>17</v>
      </c>
      <c r="B96" s="34">
        <f t="shared" si="2"/>
        <v>853</v>
      </c>
      <c r="C96" s="34">
        <f t="shared" ref="C96:P96" si="7">IF(OR(C13-$B13=0,C13-$T13&lt;=0),0,C13-$T13)</f>
        <v>0</v>
      </c>
      <c r="D96" s="34">
        <f t="shared" si="7"/>
        <v>128</v>
      </c>
      <c r="E96" s="34">
        <f t="shared" si="7"/>
        <v>65</v>
      </c>
      <c r="F96" s="34">
        <f t="shared" si="7"/>
        <v>0</v>
      </c>
      <c r="G96" s="34">
        <f t="shared" si="7"/>
        <v>0</v>
      </c>
      <c r="H96" s="34">
        <f t="shared" si="7"/>
        <v>0</v>
      </c>
      <c r="I96" s="34">
        <f t="shared" si="7"/>
        <v>0</v>
      </c>
      <c r="J96" s="34">
        <f t="shared" si="7"/>
        <v>93</v>
      </c>
      <c r="K96" s="34">
        <f t="shared" si="7"/>
        <v>0</v>
      </c>
      <c r="L96" s="34">
        <f t="shared" si="7"/>
        <v>0</v>
      </c>
      <c r="M96" s="34">
        <f t="shared" si="7"/>
        <v>0</v>
      </c>
      <c r="N96" s="34">
        <f t="shared" si="7"/>
        <v>0</v>
      </c>
      <c r="O96" s="34">
        <f t="shared" si="7"/>
        <v>0</v>
      </c>
      <c r="P96" s="34">
        <f t="shared" si="7"/>
        <v>0</v>
      </c>
      <c r="Q96" s="34">
        <f t="shared" si="4"/>
        <v>3</v>
      </c>
      <c r="R96" s="49">
        <f t="shared" si="5"/>
        <v>286</v>
      </c>
    </row>
    <row r="97" spans="1:18">
      <c r="A97" s="5" t="s">
        <v>18</v>
      </c>
      <c r="B97" s="34">
        <f t="shared" si="2"/>
        <v>822</v>
      </c>
      <c r="C97" s="34">
        <f t="shared" ref="C97:P97" si="8">IF(OR(C14-$B14=0,C14-$T14&lt;=0),0,C14-$T14)</f>
        <v>0</v>
      </c>
      <c r="D97" s="34">
        <f t="shared" si="8"/>
        <v>0</v>
      </c>
      <c r="E97" s="34">
        <f t="shared" si="8"/>
        <v>44</v>
      </c>
      <c r="F97" s="34">
        <f t="shared" si="8"/>
        <v>0</v>
      </c>
      <c r="G97" s="34">
        <f t="shared" si="8"/>
        <v>0</v>
      </c>
      <c r="H97" s="34">
        <f t="shared" si="8"/>
        <v>0</v>
      </c>
      <c r="I97" s="34">
        <f t="shared" si="8"/>
        <v>0</v>
      </c>
      <c r="J97" s="34">
        <f t="shared" si="8"/>
        <v>77</v>
      </c>
      <c r="K97" s="34">
        <f t="shared" si="8"/>
        <v>115</v>
      </c>
      <c r="L97" s="34">
        <f t="shared" si="8"/>
        <v>0</v>
      </c>
      <c r="M97" s="34">
        <f t="shared" si="8"/>
        <v>0</v>
      </c>
      <c r="N97" s="34">
        <f t="shared" si="8"/>
        <v>118</v>
      </c>
      <c r="O97" s="34">
        <f t="shared" si="8"/>
        <v>0</v>
      </c>
      <c r="P97" s="34">
        <f t="shared" si="8"/>
        <v>0</v>
      </c>
      <c r="Q97" s="34">
        <f t="shared" si="4"/>
        <v>4</v>
      </c>
      <c r="R97" s="49">
        <f t="shared" si="5"/>
        <v>354</v>
      </c>
    </row>
    <row r="98" spans="1:18">
      <c r="A98" s="5" t="s">
        <v>19</v>
      </c>
      <c r="B98" s="34">
        <f t="shared" si="2"/>
        <v>822</v>
      </c>
      <c r="C98" s="34">
        <f t="shared" ref="C98:P98" si="9">IF(OR(C15-$B15=0,C15-$T15&lt;=0),0,C15-$T15)</f>
        <v>0</v>
      </c>
      <c r="D98" s="34">
        <f t="shared" si="9"/>
        <v>0</v>
      </c>
      <c r="E98" s="34">
        <f t="shared" si="9"/>
        <v>79</v>
      </c>
      <c r="F98" s="34">
        <f t="shared" si="9"/>
        <v>0</v>
      </c>
      <c r="G98" s="34">
        <f t="shared" si="9"/>
        <v>0</v>
      </c>
      <c r="H98" s="34">
        <f t="shared" si="9"/>
        <v>0</v>
      </c>
      <c r="I98" s="34">
        <f t="shared" si="9"/>
        <v>0</v>
      </c>
      <c r="J98" s="34">
        <f t="shared" si="9"/>
        <v>0</v>
      </c>
      <c r="K98" s="34">
        <f t="shared" si="9"/>
        <v>95</v>
      </c>
      <c r="L98" s="34">
        <f t="shared" si="9"/>
        <v>95</v>
      </c>
      <c r="M98" s="34">
        <f t="shared" si="9"/>
        <v>0</v>
      </c>
      <c r="N98" s="34">
        <f t="shared" si="9"/>
        <v>0</v>
      </c>
      <c r="O98" s="34">
        <f t="shared" si="9"/>
        <v>0</v>
      </c>
      <c r="P98" s="34">
        <f t="shared" si="9"/>
        <v>0</v>
      </c>
      <c r="Q98" s="34">
        <f t="shared" si="4"/>
        <v>3</v>
      </c>
      <c r="R98" s="49">
        <f t="shared" si="5"/>
        <v>269</v>
      </c>
    </row>
    <row r="99" spans="1:18">
      <c r="A99" s="5" t="s">
        <v>20</v>
      </c>
      <c r="B99" s="34">
        <f t="shared" si="2"/>
        <v>828</v>
      </c>
      <c r="C99" s="34">
        <f t="shared" ref="C99:P99" si="10">IF(OR(C16-$B16=0,C16-$T16&lt;=0),0,C16-$T16)</f>
        <v>0</v>
      </c>
      <c r="D99" s="34">
        <f t="shared" si="10"/>
        <v>0</v>
      </c>
      <c r="E99" s="34">
        <f t="shared" si="10"/>
        <v>34</v>
      </c>
      <c r="F99" s="34">
        <f t="shared" si="10"/>
        <v>0</v>
      </c>
      <c r="G99" s="34">
        <f t="shared" si="10"/>
        <v>0</v>
      </c>
      <c r="H99" s="34">
        <f t="shared" si="10"/>
        <v>0</v>
      </c>
      <c r="I99" s="34">
        <f t="shared" si="10"/>
        <v>0</v>
      </c>
      <c r="J99" s="34">
        <f t="shared" si="10"/>
        <v>94</v>
      </c>
      <c r="K99" s="34">
        <f t="shared" si="10"/>
        <v>0</v>
      </c>
      <c r="L99" s="34">
        <f t="shared" si="10"/>
        <v>0</v>
      </c>
      <c r="M99" s="34">
        <f t="shared" si="10"/>
        <v>0</v>
      </c>
      <c r="N99" s="34">
        <f t="shared" si="10"/>
        <v>66</v>
      </c>
      <c r="O99" s="34">
        <f t="shared" si="10"/>
        <v>68</v>
      </c>
      <c r="P99" s="34">
        <f t="shared" si="10"/>
        <v>70</v>
      </c>
      <c r="Q99" s="34">
        <f t="shared" si="4"/>
        <v>5</v>
      </c>
      <c r="R99" s="49">
        <f t="shared" si="5"/>
        <v>332</v>
      </c>
    </row>
    <row r="100" spans="1:18">
      <c r="A100" s="5" t="s">
        <v>21</v>
      </c>
      <c r="B100" s="34">
        <f t="shared" si="2"/>
        <v>879</v>
      </c>
      <c r="C100" s="34">
        <f t="shared" ref="C100:P100" si="11">IF(OR(C17-$B17=0,C17-$T17&lt;=0),0,C17-$T17)</f>
        <v>0</v>
      </c>
      <c r="D100" s="34">
        <f t="shared" si="11"/>
        <v>94</v>
      </c>
      <c r="E100" s="34">
        <f t="shared" si="11"/>
        <v>53</v>
      </c>
      <c r="F100" s="34">
        <f t="shared" si="11"/>
        <v>0</v>
      </c>
      <c r="G100" s="34">
        <f t="shared" si="11"/>
        <v>0</v>
      </c>
      <c r="H100" s="34">
        <f t="shared" si="11"/>
        <v>53</v>
      </c>
      <c r="I100" s="34">
        <f t="shared" si="11"/>
        <v>23</v>
      </c>
      <c r="J100" s="34">
        <f t="shared" si="11"/>
        <v>0</v>
      </c>
      <c r="K100" s="34">
        <f t="shared" si="11"/>
        <v>0</v>
      </c>
      <c r="L100" s="34">
        <f t="shared" si="11"/>
        <v>56</v>
      </c>
      <c r="M100" s="34">
        <f t="shared" si="11"/>
        <v>0</v>
      </c>
      <c r="N100" s="34">
        <f t="shared" si="11"/>
        <v>0</v>
      </c>
      <c r="O100" s="34">
        <f t="shared" si="11"/>
        <v>53</v>
      </c>
      <c r="P100" s="34">
        <f t="shared" si="11"/>
        <v>0</v>
      </c>
      <c r="Q100" s="34">
        <f t="shared" si="4"/>
        <v>6</v>
      </c>
      <c r="R100" s="49">
        <f t="shared" si="5"/>
        <v>332</v>
      </c>
    </row>
    <row r="101" spans="1:18">
      <c r="A101" s="5" t="s">
        <v>22</v>
      </c>
      <c r="B101" s="34">
        <f t="shared" si="2"/>
        <v>882</v>
      </c>
      <c r="C101" s="34">
        <f t="shared" ref="C101:P101" si="12">IF(OR(C18-$B18=0,C18-$T18&lt;=0),0,C18-$T18)</f>
        <v>0</v>
      </c>
      <c r="D101" s="34">
        <f t="shared" si="12"/>
        <v>0</v>
      </c>
      <c r="E101" s="34">
        <f t="shared" si="12"/>
        <v>59</v>
      </c>
      <c r="F101" s="34">
        <f t="shared" si="12"/>
        <v>0</v>
      </c>
      <c r="G101" s="34">
        <f t="shared" si="12"/>
        <v>0</v>
      </c>
      <c r="H101" s="34">
        <f t="shared" si="12"/>
        <v>58</v>
      </c>
      <c r="I101" s="34">
        <f t="shared" si="12"/>
        <v>20</v>
      </c>
      <c r="J101" s="34">
        <f t="shared" si="12"/>
        <v>0</v>
      </c>
      <c r="K101" s="34">
        <f t="shared" si="12"/>
        <v>66</v>
      </c>
      <c r="L101" s="34">
        <f t="shared" si="12"/>
        <v>59</v>
      </c>
      <c r="M101" s="34">
        <f t="shared" si="12"/>
        <v>0</v>
      </c>
      <c r="N101" s="34">
        <f t="shared" si="12"/>
        <v>0</v>
      </c>
      <c r="O101" s="34">
        <f t="shared" si="12"/>
        <v>58</v>
      </c>
      <c r="P101" s="34">
        <f t="shared" si="12"/>
        <v>0</v>
      </c>
      <c r="Q101" s="34">
        <f t="shared" si="4"/>
        <v>6</v>
      </c>
      <c r="R101" s="49">
        <f t="shared" si="5"/>
        <v>320</v>
      </c>
    </row>
    <row r="102" spans="1:18">
      <c r="A102" s="5" t="s">
        <v>23</v>
      </c>
      <c r="B102" s="34">
        <f t="shared" si="2"/>
        <v>865</v>
      </c>
      <c r="C102" s="34">
        <f t="shared" ref="C102:P102" si="13">IF(OR(C19-$B19=0,C19-$T19&lt;=0),0,C19-$T19)</f>
        <v>0</v>
      </c>
      <c r="D102" s="34">
        <f t="shared" si="13"/>
        <v>0</v>
      </c>
      <c r="E102" s="34">
        <f t="shared" si="13"/>
        <v>73</v>
      </c>
      <c r="F102" s="34">
        <f t="shared" si="13"/>
        <v>0</v>
      </c>
      <c r="G102" s="34">
        <f t="shared" si="13"/>
        <v>0</v>
      </c>
      <c r="H102" s="34">
        <f t="shared" si="13"/>
        <v>0</v>
      </c>
      <c r="I102" s="34">
        <f t="shared" si="13"/>
        <v>0</v>
      </c>
      <c r="J102" s="34">
        <f t="shared" si="13"/>
        <v>0</v>
      </c>
      <c r="K102" s="34">
        <f t="shared" si="13"/>
        <v>0</v>
      </c>
      <c r="L102" s="34">
        <f t="shared" si="13"/>
        <v>73</v>
      </c>
      <c r="M102" s="34">
        <f t="shared" si="13"/>
        <v>0</v>
      </c>
      <c r="N102" s="34">
        <f t="shared" si="13"/>
        <v>0</v>
      </c>
      <c r="O102" s="34">
        <f t="shared" si="13"/>
        <v>0</v>
      </c>
      <c r="P102" s="34">
        <f t="shared" si="13"/>
        <v>73</v>
      </c>
      <c r="Q102" s="34">
        <f t="shared" si="4"/>
        <v>3</v>
      </c>
      <c r="R102" s="49">
        <f t="shared" si="5"/>
        <v>219</v>
      </c>
    </row>
    <row r="103" spans="1:18">
      <c r="A103" s="5" t="s">
        <v>24</v>
      </c>
      <c r="B103" s="34">
        <f t="shared" si="2"/>
        <v>956</v>
      </c>
      <c r="C103" s="34">
        <f t="shared" ref="C103:P103" si="14">IF(OR(C20-$B20=0,C20-$T20&lt;=0),0,C20-$T20)</f>
        <v>0</v>
      </c>
      <c r="D103" s="34">
        <f t="shared" si="14"/>
        <v>0</v>
      </c>
      <c r="E103" s="34">
        <f t="shared" si="14"/>
        <v>53</v>
      </c>
      <c r="F103" s="34">
        <f t="shared" si="14"/>
        <v>0</v>
      </c>
      <c r="G103" s="34">
        <f t="shared" si="14"/>
        <v>0</v>
      </c>
      <c r="H103" s="34">
        <f t="shared" si="14"/>
        <v>62</v>
      </c>
      <c r="I103" s="34">
        <f t="shared" si="14"/>
        <v>0</v>
      </c>
      <c r="J103" s="34">
        <f t="shared" si="14"/>
        <v>60</v>
      </c>
      <c r="K103" s="34">
        <f t="shared" si="14"/>
        <v>0</v>
      </c>
      <c r="L103" s="34">
        <f t="shared" si="14"/>
        <v>0</v>
      </c>
      <c r="M103" s="34">
        <f t="shared" si="14"/>
        <v>0</v>
      </c>
      <c r="N103" s="34">
        <f t="shared" si="14"/>
        <v>46</v>
      </c>
      <c r="O103" s="34">
        <f t="shared" si="14"/>
        <v>0</v>
      </c>
      <c r="P103" s="34">
        <f t="shared" si="14"/>
        <v>62</v>
      </c>
      <c r="Q103" s="34">
        <f t="shared" si="4"/>
        <v>5</v>
      </c>
      <c r="R103" s="49">
        <f t="shared" si="5"/>
        <v>283</v>
      </c>
    </row>
    <row r="104" spans="1:18">
      <c r="A104" s="5" t="s">
        <v>25</v>
      </c>
      <c r="B104" s="34">
        <f t="shared" si="2"/>
        <v>953</v>
      </c>
      <c r="C104" s="34">
        <f t="shared" ref="C104:P104" si="15">IF(OR(C21-$B21=0,C21-$T21&lt;=0),0,C21-$T21)</f>
        <v>0</v>
      </c>
      <c r="D104" s="34">
        <f t="shared" si="15"/>
        <v>98</v>
      </c>
      <c r="E104" s="34">
        <f t="shared" si="15"/>
        <v>56</v>
      </c>
      <c r="F104" s="34">
        <f t="shared" si="15"/>
        <v>0</v>
      </c>
      <c r="G104" s="34">
        <f t="shared" si="15"/>
        <v>0</v>
      </c>
      <c r="H104" s="34">
        <f t="shared" si="15"/>
        <v>0</v>
      </c>
      <c r="I104" s="34">
        <f t="shared" si="15"/>
        <v>0</v>
      </c>
      <c r="J104" s="34">
        <f t="shared" si="15"/>
        <v>0</v>
      </c>
      <c r="K104" s="34">
        <f t="shared" si="15"/>
        <v>0</v>
      </c>
      <c r="L104" s="34">
        <f t="shared" si="15"/>
        <v>0</v>
      </c>
      <c r="M104" s="34">
        <f t="shared" si="15"/>
        <v>0</v>
      </c>
      <c r="N104" s="34">
        <f t="shared" si="15"/>
        <v>0</v>
      </c>
      <c r="O104" s="34">
        <f t="shared" si="15"/>
        <v>0</v>
      </c>
      <c r="P104" s="34">
        <f t="shared" si="15"/>
        <v>0</v>
      </c>
      <c r="Q104" s="34">
        <f t="shared" si="4"/>
        <v>2</v>
      </c>
      <c r="R104" s="49">
        <f t="shared" si="5"/>
        <v>154</v>
      </c>
    </row>
    <row r="105" spans="1:18">
      <c r="A105" s="5" t="s">
        <v>26</v>
      </c>
      <c r="B105" s="34">
        <f t="shared" si="2"/>
        <v>1041</v>
      </c>
      <c r="C105" s="34">
        <f t="shared" ref="C105:P105" si="16">IF(OR(C22-$B22=0,C22-$T22&lt;=0),0,C22-$T22)</f>
        <v>0</v>
      </c>
      <c r="D105" s="34">
        <f t="shared" si="16"/>
        <v>0</v>
      </c>
      <c r="E105" s="34">
        <f t="shared" si="16"/>
        <v>0</v>
      </c>
      <c r="F105" s="34">
        <f t="shared" si="16"/>
        <v>0</v>
      </c>
      <c r="G105" s="34">
        <f t="shared" si="16"/>
        <v>0</v>
      </c>
      <c r="H105" s="34">
        <f t="shared" si="16"/>
        <v>0</v>
      </c>
      <c r="I105" s="34">
        <f t="shared" si="16"/>
        <v>0</v>
      </c>
      <c r="J105" s="34">
        <f t="shared" si="16"/>
        <v>0</v>
      </c>
      <c r="K105" s="34">
        <f t="shared" si="16"/>
        <v>0</v>
      </c>
      <c r="L105" s="34">
        <f t="shared" si="16"/>
        <v>0</v>
      </c>
      <c r="M105" s="34">
        <f t="shared" si="16"/>
        <v>0</v>
      </c>
      <c r="N105" s="34">
        <f t="shared" si="16"/>
        <v>0</v>
      </c>
      <c r="O105" s="34">
        <f t="shared" si="16"/>
        <v>0</v>
      </c>
      <c r="P105" s="34">
        <f t="shared" si="16"/>
        <v>0</v>
      </c>
      <c r="Q105" s="34">
        <f t="shared" si="4"/>
        <v>0</v>
      </c>
      <c r="R105" s="49">
        <f t="shared" si="5"/>
        <v>0</v>
      </c>
    </row>
    <row r="106" spans="1:18">
      <c r="A106" s="5" t="s">
        <v>27</v>
      </c>
      <c r="B106" s="34">
        <f t="shared" si="2"/>
        <v>1040</v>
      </c>
      <c r="C106" s="34">
        <f t="shared" ref="C106:P106" si="17">IF(OR(C23-$B23=0,C23-$T23&lt;=0),0,C23-$T23)</f>
        <v>0</v>
      </c>
      <c r="D106" s="34">
        <f t="shared" si="17"/>
        <v>0</v>
      </c>
      <c r="E106" s="34">
        <f t="shared" si="17"/>
        <v>0</v>
      </c>
      <c r="F106" s="34">
        <f t="shared" si="17"/>
        <v>0</v>
      </c>
      <c r="G106" s="34">
        <f t="shared" si="17"/>
        <v>0</v>
      </c>
      <c r="H106" s="34">
        <f t="shared" si="17"/>
        <v>0</v>
      </c>
      <c r="I106" s="34">
        <f t="shared" si="17"/>
        <v>0</v>
      </c>
      <c r="J106" s="34">
        <f t="shared" si="17"/>
        <v>0</v>
      </c>
      <c r="K106" s="34">
        <f t="shared" si="17"/>
        <v>0</v>
      </c>
      <c r="L106" s="34">
        <f t="shared" si="17"/>
        <v>0</v>
      </c>
      <c r="M106" s="34">
        <f t="shared" si="17"/>
        <v>0</v>
      </c>
      <c r="N106" s="34">
        <f t="shared" si="17"/>
        <v>0</v>
      </c>
      <c r="O106" s="34">
        <f t="shared" si="17"/>
        <v>0</v>
      </c>
      <c r="P106" s="34">
        <f t="shared" si="17"/>
        <v>0</v>
      </c>
      <c r="Q106" s="34">
        <f t="shared" si="4"/>
        <v>0</v>
      </c>
      <c r="R106" s="49">
        <f t="shared" si="5"/>
        <v>0</v>
      </c>
    </row>
    <row r="107" spans="1:18">
      <c r="A107" s="5" t="s">
        <v>28</v>
      </c>
      <c r="B107" s="34">
        <f t="shared" si="2"/>
        <v>859</v>
      </c>
      <c r="C107" s="34">
        <f t="shared" ref="C107:P107" si="18">IF(OR(C24-$B24=0,C24-$T24&lt;=0),0,C24-$T24)</f>
        <v>0</v>
      </c>
      <c r="D107" s="34">
        <f t="shared" si="18"/>
        <v>0</v>
      </c>
      <c r="E107" s="34">
        <f t="shared" si="18"/>
        <v>105</v>
      </c>
      <c r="F107" s="34">
        <f t="shared" si="18"/>
        <v>0</v>
      </c>
      <c r="G107" s="34">
        <f t="shared" si="18"/>
        <v>0</v>
      </c>
      <c r="H107" s="34">
        <f t="shared" si="18"/>
        <v>0</v>
      </c>
      <c r="I107" s="34">
        <f t="shared" si="18"/>
        <v>11</v>
      </c>
      <c r="J107" s="34">
        <f t="shared" si="18"/>
        <v>89</v>
      </c>
      <c r="K107" s="34">
        <f t="shared" si="18"/>
        <v>0</v>
      </c>
      <c r="L107" s="34">
        <f t="shared" si="18"/>
        <v>0</v>
      </c>
      <c r="M107" s="34">
        <f t="shared" si="18"/>
        <v>0</v>
      </c>
      <c r="N107" s="34">
        <f t="shared" si="18"/>
        <v>0</v>
      </c>
      <c r="O107" s="34">
        <f t="shared" si="18"/>
        <v>0</v>
      </c>
      <c r="P107" s="34">
        <f t="shared" si="18"/>
        <v>0</v>
      </c>
      <c r="Q107" s="34">
        <f t="shared" si="4"/>
        <v>3</v>
      </c>
      <c r="R107" s="49">
        <f t="shared" si="5"/>
        <v>205</v>
      </c>
    </row>
    <row r="108" spans="1:18">
      <c r="A108" s="5" t="s">
        <v>29</v>
      </c>
      <c r="B108" s="34">
        <f t="shared" si="2"/>
        <v>877</v>
      </c>
      <c r="C108" s="34">
        <f t="shared" ref="C108:P108" si="19">IF(OR(C25-$B25=0,C25-$T25&lt;=0),0,C25-$T25)</f>
        <v>0</v>
      </c>
      <c r="D108" s="34">
        <f t="shared" si="19"/>
        <v>0</v>
      </c>
      <c r="E108" s="34">
        <f t="shared" si="19"/>
        <v>30</v>
      </c>
      <c r="F108" s="34">
        <f t="shared" si="19"/>
        <v>0</v>
      </c>
      <c r="G108" s="34">
        <f t="shared" si="19"/>
        <v>0</v>
      </c>
      <c r="H108" s="34">
        <f t="shared" si="19"/>
        <v>0</v>
      </c>
      <c r="I108" s="34">
        <f t="shared" si="19"/>
        <v>0</v>
      </c>
      <c r="J108" s="34">
        <f t="shared" si="19"/>
        <v>0</v>
      </c>
      <c r="K108" s="34">
        <f t="shared" si="19"/>
        <v>85</v>
      </c>
      <c r="L108" s="34">
        <f t="shared" si="19"/>
        <v>85</v>
      </c>
      <c r="M108" s="34">
        <f t="shared" si="19"/>
        <v>41</v>
      </c>
      <c r="N108" s="34">
        <f t="shared" si="19"/>
        <v>0</v>
      </c>
      <c r="O108" s="34">
        <f t="shared" si="19"/>
        <v>0</v>
      </c>
      <c r="P108" s="34">
        <f t="shared" si="19"/>
        <v>0</v>
      </c>
      <c r="Q108" s="34">
        <f t="shared" si="4"/>
        <v>4</v>
      </c>
      <c r="R108" s="49">
        <f t="shared" si="5"/>
        <v>241</v>
      </c>
    </row>
    <row r="109" spans="1:18">
      <c r="A109" s="5" t="s">
        <v>30</v>
      </c>
      <c r="B109" s="34">
        <f t="shared" si="2"/>
        <v>861</v>
      </c>
      <c r="C109" s="34">
        <f t="shared" ref="C109:P109" si="20">IF(OR(C26-$B26=0,C26-$T26&lt;=0),0,C26-$T26)</f>
        <v>0</v>
      </c>
      <c r="D109" s="34">
        <f t="shared" si="20"/>
        <v>0</v>
      </c>
      <c r="E109" s="34">
        <f t="shared" si="20"/>
        <v>37</v>
      </c>
      <c r="F109" s="34">
        <f t="shared" si="20"/>
        <v>0</v>
      </c>
      <c r="G109" s="34">
        <f t="shared" si="20"/>
        <v>89</v>
      </c>
      <c r="H109" s="34">
        <f t="shared" si="20"/>
        <v>0</v>
      </c>
      <c r="I109" s="34">
        <f t="shared" si="20"/>
        <v>0</v>
      </c>
      <c r="J109" s="34">
        <f t="shared" si="20"/>
        <v>0</v>
      </c>
      <c r="K109" s="34">
        <f t="shared" si="20"/>
        <v>0</v>
      </c>
      <c r="L109" s="34">
        <f t="shared" si="20"/>
        <v>89</v>
      </c>
      <c r="M109" s="34">
        <f t="shared" si="20"/>
        <v>32</v>
      </c>
      <c r="N109" s="34">
        <f t="shared" si="20"/>
        <v>0</v>
      </c>
      <c r="O109" s="34">
        <f t="shared" si="20"/>
        <v>0</v>
      </c>
      <c r="P109" s="34">
        <f t="shared" si="20"/>
        <v>0</v>
      </c>
      <c r="Q109" s="34">
        <f t="shared" si="4"/>
        <v>4</v>
      </c>
      <c r="R109" s="49">
        <f t="shared" si="5"/>
        <v>247</v>
      </c>
    </row>
    <row r="110" spans="1:18">
      <c r="A110" s="5" t="s">
        <v>31</v>
      </c>
      <c r="B110" s="34">
        <f t="shared" si="2"/>
        <v>858</v>
      </c>
      <c r="C110" s="34">
        <f t="shared" ref="C110:P110" si="21">IF(OR(C27-$B27=0,C27-$T27&lt;=0),0,C27-$T27)</f>
        <v>0</v>
      </c>
      <c r="D110" s="34">
        <f t="shared" si="21"/>
        <v>0</v>
      </c>
      <c r="E110" s="34">
        <f t="shared" si="21"/>
        <v>27</v>
      </c>
      <c r="F110" s="34">
        <f t="shared" si="21"/>
        <v>0</v>
      </c>
      <c r="G110" s="34">
        <f t="shared" si="21"/>
        <v>0</v>
      </c>
      <c r="H110" s="34">
        <f t="shared" si="21"/>
        <v>0</v>
      </c>
      <c r="I110" s="34">
        <f t="shared" si="21"/>
        <v>0</v>
      </c>
      <c r="J110" s="34">
        <f t="shared" si="21"/>
        <v>0</v>
      </c>
      <c r="K110" s="34">
        <f t="shared" si="21"/>
        <v>0</v>
      </c>
      <c r="L110" s="34">
        <f t="shared" si="21"/>
        <v>0</v>
      </c>
      <c r="M110" s="34">
        <f t="shared" si="21"/>
        <v>10</v>
      </c>
      <c r="N110" s="34">
        <f t="shared" si="21"/>
        <v>0</v>
      </c>
      <c r="O110" s="34">
        <f t="shared" si="21"/>
        <v>0</v>
      </c>
      <c r="P110" s="34">
        <f t="shared" si="21"/>
        <v>0</v>
      </c>
      <c r="Q110" s="34">
        <f t="shared" si="4"/>
        <v>2</v>
      </c>
      <c r="R110" s="49">
        <f t="shared" si="5"/>
        <v>37</v>
      </c>
    </row>
    <row r="111" spans="1:18">
      <c r="A111" s="5" t="s">
        <v>32</v>
      </c>
      <c r="B111" s="34">
        <f t="shared" si="2"/>
        <v>866</v>
      </c>
      <c r="C111" s="34">
        <f t="shared" ref="C111:P111" si="22">IF(OR(C28-$B28=0,C28-$T28&lt;=0),0,C28-$T28)</f>
        <v>0</v>
      </c>
      <c r="D111" s="34">
        <f t="shared" si="22"/>
        <v>0</v>
      </c>
      <c r="E111" s="34">
        <f t="shared" si="22"/>
        <v>96</v>
      </c>
      <c r="F111" s="34">
        <f t="shared" si="22"/>
        <v>0</v>
      </c>
      <c r="G111" s="34">
        <f t="shared" si="22"/>
        <v>0</v>
      </c>
      <c r="H111" s="34">
        <f t="shared" si="22"/>
        <v>0</v>
      </c>
      <c r="I111" s="34">
        <f t="shared" si="22"/>
        <v>0</v>
      </c>
      <c r="J111" s="34">
        <f t="shared" si="22"/>
        <v>0</v>
      </c>
      <c r="K111" s="34">
        <f t="shared" si="22"/>
        <v>100</v>
      </c>
      <c r="L111" s="34">
        <f t="shared" si="22"/>
        <v>0</v>
      </c>
      <c r="M111" s="34">
        <f t="shared" si="22"/>
        <v>0</v>
      </c>
      <c r="N111" s="34">
        <f t="shared" si="22"/>
        <v>0</v>
      </c>
      <c r="O111" s="34">
        <f t="shared" si="22"/>
        <v>0</v>
      </c>
      <c r="P111" s="34">
        <f t="shared" si="22"/>
        <v>0</v>
      </c>
      <c r="Q111" s="34">
        <f t="shared" si="4"/>
        <v>2</v>
      </c>
      <c r="R111" s="49">
        <f t="shared" si="5"/>
        <v>196</v>
      </c>
    </row>
    <row r="112" spans="1:18">
      <c r="A112" s="5" t="s">
        <v>33</v>
      </c>
      <c r="B112" s="34">
        <f t="shared" si="2"/>
        <v>877</v>
      </c>
      <c r="C112" s="34">
        <f t="shared" ref="C112:P112" si="23">IF(OR(C29-$B29=0,C29-$T29&lt;=0),0,C29-$T29)</f>
        <v>0</v>
      </c>
      <c r="D112" s="34">
        <f t="shared" si="23"/>
        <v>0</v>
      </c>
      <c r="E112" s="34">
        <f t="shared" si="23"/>
        <v>45</v>
      </c>
      <c r="F112" s="34">
        <f t="shared" si="23"/>
        <v>56</v>
      </c>
      <c r="G112" s="34">
        <f t="shared" si="23"/>
        <v>0</v>
      </c>
      <c r="H112" s="34">
        <f t="shared" si="23"/>
        <v>45</v>
      </c>
      <c r="I112" s="34">
        <f t="shared" si="23"/>
        <v>8</v>
      </c>
      <c r="J112" s="34">
        <f t="shared" si="23"/>
        <v>0</v>
      </c>
      <c r="K112" s="34">
        <f t="shared" si="23"/>
        <v>0</v>
      </c>
      <c r="L112" s="34">
        <f t="shared" si="23"/>
        <v>78</v>
      </c>
      <c r="M112" s="34">
        <f t="shared" si="23"/>
        <v>0</v>
      </c>
      <c r="N112" s="34">
        <f t="shared" si="23"/>
        <v>0</v>
      </c>
      <c r="O112" s="34">
        <f t="shared" si="23"/>
        <v>45</v>
      </c>
      <c r="P112" s="34">
        <f t="shared" si="23"/>
        <v>0</v>
      </c>
      <c r="Q112" s="34">
        <f t="shared" si="4"/>
        <v>6</v>
      </c>
      <c r="R112" s="49">
        <f t="shared" si="5"/>
        <v>277</v>
      </c>
    </row>
    <row r="113" spans="1:18">
      <c r="A113" s="5" t="s">
        <v>34</v>
      </c>
      <c r="B113" s="34">
        <f t="shared" si="2"/>
        <v>880</v>
      </c>
      <c r="C113" s="34">
        <f t="shared" ref="C113:P113" si="24">IF(OR(C30-$B30=0,C30-$T30&lt;=0),0,C30-$T30)</f>
        <v>0</v>
      </c>
      <c r="D113" s="34">
        <f t="shared" si="24"/>
        <v>0</v>
      </c>
      <c r="E113" s="34">
        <f t="shared" si="24"/>
        <v>55</v>
      </c>
      <c r="F113" s="34">
        <f t="shared" si="24"/>
        <v>0</v>
      </c>
      <c r="G113" s="34">
        <f t="shared" si="24"/>
        <v>0</v>
      </c>
      <c r="H113" s="34">
        <f t="shared" si="24"/>
        <v>0</v>
      </c>
      <c r="I113" s="34">
        <f t="shared" si="24"/>
        <v>0</v>
      </c>
      <c r="J113" s="34">
        <f t="shared" si="24"/>
        <v>0</v>
      </c>
      <c r="K113" s="34">
        <f t="shared" si="24"/>
        <v>99</v>
      </c>
      <c r="L113" s="34">
        <f t="shared" si="24"/>
        <v>0</v>
      </c>
      <c r="M113" s="34">
        <f t="shared" si="24"/>
        <v>0</v>
      </c>
      <c r="N113" s="34">
        <f t="shared" si="24"/>
        <v>0</v>
      </c>
      <c r="O113" s="34">
        <f t="shared" si="24"/>
        <v>0</v>
      </c>
      <c r="P113" s="34">
        <f t="shared" si="24"/>
        <v>0</v>
      </c>
      <c r="Q113" s="34">
        <f t="shared" si="4"/>
        <v>2</v>
      </c>
      <c r="R113" s="49">
        <f t="shared" si="5"/>
        <v>154</v>
      </c>
    </row>
    <row r="114" spans="1:18">
      <c r="A114" s="5" t="s">
        <v>35</v>
      </c>
      <c r="B114" s="34">
        <f t="shared" si="2"/>
        <v>913</v>
      </c>
      <c r="C114" s="34">
        <f t="shared" ref="C114:P114" si="25">IF(OR(C31-$B31=0,C31-$T31&lt;=0),0,C31-$T31)</f>
        <v>0</v>
      </c>
      <c r="D114" s="34">
        <f t="shared" si="25"/>
        <v>69</v>
      </c>
      <c r="E114" s="34">
        <f t="shared" si="25"/>
        <v>54</v>
      </c>
      <c r="F114" s="34">
        <f t="shared" si="25"/>
        <v>0</v>
      </c>
      <c r="G114" s="34">
        <f t="shared" si="25"/>
        <v>0</v>
      </c>
      <c r="H114" s="34">
        <f t="shared" si="25"/>
        <v>0</v>
      </c>
      <c r="I114" s="34">
        <f t="shared" si="25"/>
        <v>1</v>
      </c>
      <c r="J114" s="34">
        <f t="shared" si="25"/>
        <v>0</v>
      </c>
      <c r="K114" s="34">
        <f t="shared" si="25"/>
        <v>0</v>
      </c>
      <c r="L114" s="34">
        <f t="shared" si="25"/>
        <v>85</v>
      </c>
      <c r="M114" s="34">
        <f t="shared" si="25"/>
        <v>0</v>
      </c>
      <c r="N114" s="34">
        <f t="shared" si="25"/>
        <v>69</v>
      </c>
      <c r="O114" s="34">
        <f t="shared" si="25"/>
        <v>0</v>
      </c>
      <c r="P114" s="34">
        <f t="shared" si="25"/>
        <v>85</v>
      </c>
      <c r="Q114" s="34">
        <f t="shared" si="4"/>
        <v>6</v>
      </c>
      <c r="R114" s="49">
        <f t="shared" si="5"/>
        <v>363</v>
      </c>
    </row>
    <row r="115" spans="1:18">
      <c r="A115" s="5" t="s">
        <v>36</v>
      </c>
      <c r="B115" s="34">
        <f t="shared" si="2"/>
        <v>955</v>
      </c>
      <c r="C115" s="34">
        <f t="shared" ref="C115:P115" si="26">IF(OR(C32-$B32=0,C32-$T32&lt;=0),0,C32-$T32)</f>
        <v>0</v>
      </c>
      <c r="D115" s="34">
        <f t="shared" si="26"/>
        <v>0</v>
      </c>
      <c r="E115" s="34">
        <f t="shared" si="26"/>
        <v>0</v>
      </c>
      <c r="F115" s="34">
        <f t="shared" si="26"/>
        <v>0</v>
      </c>
      <c r="G115" s="34">
        <f t="shared" si="26"/>
        <v>0</v>
      </c>
      <c r="H115" s="34">
        <f t="shared" si="26"/>
        <v>0</v>
      </c>
      <c r="I115" s="34">
        <f t="shared" si="26"/>
        <v>0</v>
      </c>
      <c r="J115" s="34">
        <f t="shared" si="26"/>
        <v>16</v>
      </c>
      <c r="K115" s="34">
        <f t="shared" si="26"/>
        <v>0</v>
      </c>
      <c r="L115" s="34">
        <f t="shared" si="26"/>
        <v>41</v>
      </c>
      <c r="M115" s="34">
        <f t="shared" si="26"/>
        <v>0</v>
      </c>
      <c r="N115" s="34">
        <f t="shared" si="26"/>
        <v>0</v>
      </c>
      <c r="O115" s="34">
        <f t="shared" si="26"/>
        <v>0</v>
      </c>
      <c r="P115" s="34">
        <f t="shared" si="26"/>
        <v>49</v>
      </c>
      <c r="Q115" s="34">
        <f t="shared" si="4"/>
        <v>3</v>
      </c>
      <c r="R115" s="49">
        <f t="shared" si="5"/>
        <v>106</v>
      </c>
    </row>
    <row r="116" spans="1:18">
      <c r="A116" s="5" t="s">
        <v>37</v>
      </c>
      <c r="B116" s="34">
        <f t="shared" si="2"/>
        <v>902</v>
      </c>
      <c r="C116" s="34">
        <f t="shared" ref="C116:P116" si="27">IF(OR(C33-$B33=0,C33-$T33&lt;=0),0,C33-$T33)</f>
        <v>0</v>
      </c>
      <c r="D116" s="34">
        <f t="shared" si="27"/>
        <v>0</v>
      </c>
      <c r="E116" s="34">
        <f t="shared" si="27"/>
        <v>53</v>
      </c>
      <c r="F116" s="34">
        <f t="shared" si="27"/>
        <v>88</v>
      </c>
      <c r="G116" s="34">
        <f t="shared" si="27"/>
        <v>0</v>
      </c>
      <c r="H116" s="34">
        <f t="shared" si="27"/>
        <v>0</v>
      </c>
      <c r="I116" s="34">
        <f t="shared" si="27"/>
        <v>0</v>
      </c>
      <c r="J116" s="34">
        <f t="shared" si="27"/>
        <v>0</v>
      </c>
      <c r="K116" s="34">
        <f t="shared" si="27"/>
        <v>88</v>
      </c>
      <c r="L116" s="34">
        <f t="shared" si="27"/>
        <v>0</v>
      </c>
      <c r="M116" s="34">
        <f t="shared" si="27"/>
        <v>0</v>
      </c>
      <c r="N116" s="34">
        <f t="shared" si="27"/>
        <v>0</v>
      </c>
      <c r="O116" s="34">
        <f t="shared" si="27"/>
        <v>0</v>
      </c>
      <c r="P116" s="34">
        <f t="shared" si="27"/>
        <v>88</v>
      </c>
      <c r="Q116" s="34">
        <f t="shared" si="4"/>
        <v>4</v>
      </c>
      <c r="R116" s="49">
        <f t="shared" si="5"/>
        <v>317</v>
      </c>
    </row>
    <row r="117" spans="1:18">
      <c r="A117" s="5" t="s">
        <v>38</v>
      </c>
      <c r="B117" s="34">
        <f t="shared" si="2"/>
        <v>896</v>
      </c>
      <c r="C117" s="34">
        <f t="shared" ref="C117:P117" si="28">IF(OR(C34-$B34=0,C34-$T34&lt;=0),0,C34-$T34)</f>
        <v>0</v>
      </c>
      <c r="D117" s="34">
        <f t="shared" si="28"/>
        <v>0</v>
      </c>
      <c r="E117" s="34">
        <f t="shared" si="28"/>
        <v>49</v>
      </c>
      <c r="F117" s="34">
        <f t="shared" si="28"/>
        <v>0</v>
      </c>
      <c r="G117" s="34">
        <f t="shared" si="28"/>
        <v>0</v>
      </c>
      <c r="H117" s="34">
        <f t="shared" si="28"/>
        <v>49</v>
      </c>
      <c r="I117" s="34">
        <f t="shared" si="28"/>
        <v>0</v>
      </c>
      <c r="J117" s="34">
        <f t="shared" si="28"/>
        <v>0</v>
      </c>
      <c r="K117" s="34">
        <f t="shared" si="28"/>
        <v>68</v>
      </c>
      <c r="L117" s="34">
        <f t="shared" si="28"/>
        <v>65</v>
      </c>
      <c r="M117" s="34">
        <f t="shared" si="28"/>
        <v>0</v>
      </c>
      <c r="N117" s="34">
        <f t="shared" si="28"/>
        <v>0</v>
      </c>
      <c r="O117" s="34">
        <f t="shared" si="28"/>
        <v>49</v>
      </c>
      <c r="P117" s="34">
        <f t="shared" si="28"/>
        <v>0</v>
      </c>
      <c r="Q117" s="34">
        <f t="shared" si="4"/>
        <v>5</v>
      </c>
      <c r="R117" s="49">
        <f t="shared" si="5"/>
        <v>280</v>
      </c>
    </row>
    <row r="118" spans="1:18">
      <c r="A118" s="5" t="s">
        <v>39</v>
      </c>
      <c r="B118" s="34">
        <f t="shared" si="2"/>
        <v>937</v>
      </c>
      <c r="C118" s="34">
        <f t="shared" ref="C118:P118" si="29">IF(OR(C35-$B35=0,C35-$T35&lt;=0),0,C35-$T35)</f>
        <v>0</v>
      </c>
      <c r="D118" s="34">
        <f t="shared" si="29"/>
        <v>0</v>
      </c>
      <c r="E118" s="34">
        <f t="shared" si="29"/>
        <v>27</v>
      </c>
      <c r="F118" s="34">
        <f t="shared" si="29"/>
        <v>0</v>
      </c>
      <c r="G118" s="34">
        <f t="shared" si="29"/>
        <v>0</v>
      </c>
      <c r="H118" s="34">
        <f t="shared" si="29"/>
        <v>0</v>
      </c>
      <c r="I118" s="34">
        <f t="shared" si="29"/>
        <v>1</v>
      </c>
      <c r="J118" s="34">
        <f t="shared" si="29"/>
        <v>2</v>
      </c>
      <c r="K118" s="34">
        <f t="shared" si="29"/>
        <v>0</v>
      </c>
      <c r="L118" s="34">
        <f t="shared" si="29"/>
        <v>0</v>
      </c>
      <c r="M118" s="34">
        <f t="shared" si="29"/>
        <v>0</v>
      </c>
      <c r="N118" s="34">
        <f t="shared" si="29"/>
        <v>0</v>
      </c>
      <c r="O118" s="34">
        <f t="shared" si="29"/>
        <v>0</v>
      </c>
      <c r="P118" s="34">
        <f t="shared" si="29"/>
        <v>38</v>
      </c>
      <c r="Q118" s="34">
        <f t="shared" si="4"/>
        <v>4</v>
      </c>
      <c r="R118" s="49">
        <f t="shared" si="5"/>
        <v>68</v>
      </c>
    </row>
    <row r="119" spans="1:18">
      <c r="A119" s="5" t="s">
        <v>40</v>
      </c>
      <c r="B119" s="34">
        <f t="shared" si="2"/>
        <v>992</v>
      </c>
      <c r="C119" s="34">
        <f t="shared" ref="C119:P119" si="30">IF(OR(C36-$B36=0,C36-$T36&lt;=0),0,C36-$T36)</f>
        <v>0</v>
      </c>
      <c r="D119" s="34">
        <f t="shared" si="30"/>
        <v>4</v>
      </c>
      <c r="E119" s="34">
        <f t="shared" si="30"/>
        <v>30</v>
      </c>
      <c r="F119" s="34">
        <f t="shared" si="30"/>
        <v>33</v>
      </c>
      <c r="G119" s="34">
        <f t="shared" si="30"/>
        <v>0</v>
      </c>
      <c r="H119" s="34">
        <f t="shared" si="30"/>
        <v>0</v>
      </c>
      <c r="I119" s="34">
        <f t="shared" si="30"/>
        <v>0</v>
      </c>
      <c r="J119" s="34">
        <f t="shared" si="30"/>
        <v>29</v>
      </c>
      <c r="K119" s="34">
        <f t="shared" si="30"/>
        <v>34</v>
      </c>
      <c r="L119" s="34">
        <f t="shared" si="30"/>
        <v>33</v>
      </c>
      <c r="M119" s="34">
        <f t="shared" si="30"/>
        <v>0</v>
      </c>
      <c r="N119" s="34">
        <f t="shared" si="30"/>
        <v>29</v>
      </c>
      <c r="O119" s="34">
        <f t="shared" si="30"/>
        <v>0</v>
      </c>
      <c r="P119" s="34">
        <f t="shared" si="30"/>
        <v>0</v>
      </c>
      <c r="Q119" s="34">
        <f t="shared" si="4"/>
        <v>7</v>
      </c>
      <c r="R119" s="49">
        <f t="shared" si="5"/>
        <v>192</v>
      </c>
    </row>
    <row r="120" spans="1:18">
      <c r="A120" s="5" t="s">
        <v>41</v>
      </c>
      <c r="B120" s="34">
        <f t="shared" si="2"/>
        <v>928</v>
      </c>
      <c r="C120" s="34">
        <f t="shared" ref="C120:P120" si="31">IF(OR(C37-$B37=0,C37-$T37&lt;=0),0,C37-$T37)</f>
        <v>0</v>
      </c>
      <c r="D120" s="34">
        <f t="shared" si="31"/>
        <v>92</v>
      </c>
      <c r="E120" s="34">
        <f t="shared" si="31"/>
        <v>30</v>
      </c>
      <c r="F120" s="34">
        <f t="shared" si="31"/>
        <v>0</v>
      </c>
      <c r="G120" s="34">
        <f t="shared" si="31"/>
        <v>0</v>
      </c>
      <c r="H120" s="34">
        <f t="shared" si="31"/>
        <v>0</v>
      </c>
      <c r="I120" s="34">
        <f t="shared" si="31"/>
        <v>0</v>
      </c>
      <c r="J120" s="34">
        <f t="shared" si="31"/>
        <v>30</v>
      </c>
      <c r="K120" s="34">
        <f t="shared" si="31"/>
        <v>0</v>
      </c>
      <c r="L120" s="34">
        <f t="shared" si="31"/>
        <v>60</v>
      </c>
      <c r="M120" s="34">
        <f t="shared" si="31"/>
        <v>0</v>
      </c>
      <c r="N120" s="34">
        <f t="shared" si="31"/>
        <v>0</v>
      </c>
      <c r="O120" s="34">
        <f t="shared" si="31"/>
        <v>31</v>
      </c>
      <c r="P120" s="34">
        <f t="shared" si="31"/>
        <v>102</v>
      </c>
      <c r="Q120" s="34">
        <f t="shared" si="4"/>
        <v>6</v>
      </c>
      <c r="R120" s="49">
        <f t="shared" si="5"/>
        <v>345</v>
      </c>
    </row>
    <row r="121" spans="1:18">
      <c r="A121" s="5" t="s">
        <v>42</v>
      </c>
      <c r="B121" s="34">
        <f t="shared" si="2"/>
        <v>866</v>
      </c>
      <c r="C121" s="34">
        <f t="shared" ref="C121:P121" si="32">IF(OR(C38-$B38=0,C38-$T38&lt;=0),0,C38-$T38)</f>
        <v>0</v>
      </c>
      <c r="D121" s="34">
        <f t="shared" si="32"/>
        <v>0</v>
      </c>
      <c r="E121" s="34">
        <f t="shared" si="32"/>
        <v>45</v>
      </c>
      <c r="F121" s="34">
        <f t="shared" si="32"/>
        <v>0</v>
      </c>
      <c r="G121" s="34">
        <f t="shared" si="32"/>
        <v>0</v>
      </c>
      <c r="H121" s="34">
        <f t="shared" si="32"/>
        <v>0</v>
      </c>
      <c r="I121" s="34">
        <f t="shared" si="32"/>
        <v>0</v>
      </c>
      <c r="J121" s="34">
        <f t="shared" si="32"/>
        <v>47</v>
      </c>
      <c r="K121" s="34">
        <f t="shared" si="32"/>
        <v>0</v>
      </c>
      <c r="L121" s="34">
        <f t="shared" si="32"/>
        <v>60</v>
      </c>
      <c r="M121" s="34">
        <f t="shared" si="32"/>
        <v>0</v>
      </c>
      <c r="N121" s="34">
        <f t="shared" si="32"/>
        <v>0</v>
      </c>
      <c r="O121" s="34">
        <f t="shared" si="32"/>
        <v>0</v>
      </c>
      <c r="P121" s="34">
        <f t="shared" si="32"/>
        <v>0</v>
      </c>
      <c r="Q121" s="34">
        <f t="shared" si="4"/>
        <v>3</v>
      </c>
      <c r="R121" s="49">
        <f t="shared" si="5"/>
        <v>152</v>
      </c>
    </row>
    <row r="122" spans="1:18">
      <c r="A122" s="5" t="s">
        <v>43</v>
      </c>
      <c r="B122" s="34">
        <f t="shared" si="2"/>
        <v>859</v>
      </c>
      <c r="C122" s="34">
        <f t="shared" ref="C122:P122" si="33">IF(OR(C39-$B39=0,C39-$T39&lt;=0),0,C39-$T39)</f>
        <v>0</v>
      </c>
      <c r="D122" s="34">
        <f t="shared" si="33"/>
        <v>118</v>
      </c>
      <c r="E122" s="34">
        <f t="shared" si="33"/>
        <v>0</v>
      </c>
      <c r="F122" s="34">
        <f t="shared" si="33"/>
        <v>0</v>
      </c>
      <c r="G122" s="34">
        <f t="shared" si="33"/>
        <v>0</v>
      </c>
      <c r="H122" s="34">
        <f t="shared" si="33"/>
        <v>0</v>
      </c>
      <c r="I122" s="34">
        <f t="shared" si="33"/>
        <v>0</v>
      </c>
      <c r="J122" s="34">
        <f t="shared" si="33"/>
        <v>0</v>
      </c>
      <c r="K122" s="34">
        <f t="shared" si="33"/>
        <v>0</v>
      </c>
      <c r="L122" s="34">
        <f t="shared" si="33"/>
        <v>0</v>
      </c>
      <c r="M122" s="34">
        <f t="shared" si="33"/>
        <v>20</v>
      </c>
      <c r="N122" s="34">
        <f t="shared" si="33"/>
        <v>0</v>
      </c>
      <c r="O122" s="34">
        <f t="shared" si="33"/>
        <v>0</v>
      </c>
      <c r="P122" s="34">
        <f t="shared" si="33"/>
        <v>0</v>
      </c>
      <c r="Q122" s="34">
        <f t="shared" si="4"/>
        <v>2</v>
      </c>
      <c r="R122" s="49">
        <f t="shared" si="5"/>
        <v>138</v>
      </c>
    </row>
    <row r="123" spans="1:18">
      <c r="A123" s="5" t="s">
        <v>44</v>
      </c>
      <c r="B123" s="34">
        <f t="shared" si="2"/>
        <v>821</v>
      </c>
      <c r="C123" s="34">
        <f t="shared" ref="C123:P123" si="34">IF(OR(C40-$B40=0,C40-$T40&lt;=0),0,C40-$T40)</f>
        <v>0</v>
      </c>
      <c r="D123" s="34">
        <f t="shared" si="34"/>
        <v>0</v>
      </c>
      <c r="E123" s="34">
        <f t="shared" si="34"/>
        <v>33</v>
      </c>
      <c r="F123" s="34">
        <f t="shared" si="34"/>
        <v>0</v>
      </c>
      <c r="G123" s="34">
        <f t="shared" si="34"/>
        <v>0</v>
      </c>
      <c r="H123" s="34">
        <f t="shared" si="34"/>
        <v>0</v>
      </c>
      <c r="I123" s="34">
        <f t="shared" si="34"/>
        <v>0</v>
      </c>
      <c r="J123" s="34">
        <f t="shared" si="34"/>
        <v>0</v>
      </c>
      <c r="K123" s="34">
        <f t="shared" si="34"/>
        <v>0</v>
      </c>
      <c r="L123" s="34">
        <f t="shared" si="34"/>
        <v>0</v>
      </c>
      <c r="M123" s="34">
        <f t="shared" si="34"/>
        <v>0</v>
      </c>
      <c r="N123" s="34">
        <f t="shared" si="34"/>
        <v>0</v>
      </c>
      <c r="O123" s="34">
        <f t="shared" si="34"/>
        <v>0</v>
      </c>
      <c r="P123" s="34">
        <f t="shared" si="34"/>
        <v>0</v>
      </c>
      <c r="Q123" s="34">
        <f t="shared" si="4"/>
        <v>1</v>
      </c>
      <c r="R123" s="49">
        <f t="shared" si="5"/>
        <v>33</v>
      </c>
    </row>
    <row r="124" spans="1:18">
      <c r="A124" s="5" t="s">
        <v>45</v>
      </c>
      <c r="B124" s="34">
        <f t="shared" si="2"/>
        <v>824</v>
      </c>
      <c r="C124" s="34">
        <f t="shared" ref="C124:P124" si="35">IF(OR(C41-$B41=0,C41-$T41&lt;=0),0,C41-$T41)</f>
        <v>0</v>
      </c>
      <c r="D124" s="34">
        <f t="shared" si="35"/>
        <v>0</v>
      </c>
      <c r="E124" s="34">
        <f t="shared" si="35"/>
        <v>61</v>
      </c>
      <c r="F124" s="34">
        <f t="shared" si="35"/>
        <v>0</v>
      </c>
      <c r="G124" s="34">
        <f t="shared" si="35"/>
        <v>0</v>
      </c>
      <c r="H124" s="34">
        <f t="shared" si="35"/>
        <v>0</v>
      </c>
      <c r="I124" s="34">
        <f t="shared" si="35"/>
        <v>0</v>
      </c>
      <c r="J124" s="34">
        <f t="shared" si="35"/>
        <v>112</v>
      </c>
      <c r="K124" s="34">
        <f t="shared" si="35"/>
        <v>95</v>
      </c>
      <c r="L124" s="34">
        <f t="shared" si="35"/>
        <v>138</v>
      </c>
      <c r="M124" s="34">
        <f t="shared" si="35"/>
        <v>0</v>
      </c>
      <c r="N124" s="34">
        <f t="shared" si="35"/>
        <v>0</v>
      </c>
      <c r="O124" s="34">
        <f t="shared" si="35"/>
        <v>0</v>
      </c>
      <c r="P124" s="34">
        <f t="shared" si="35"/>
        <v>0</v>
      </c>
      <c r="Q124" s="34">
        <f t="shared" si="4"/>
        <v>4</v>
      </c>
      <c r="R124" s="49">
        <f t="shared" si="5"/>
        <v>406</v>
      </c>
    </row>
    <row r="125" spans="1:18">
      <c r="A125" s="5" t="s">
        <v>46</v>
      </c>
      <c r="B125" s="34">
        <f t="shared" si="2"/>
        <v>862</v>
      </c>
      <c r="C125" s="34">
        <f t="shared" ref="C125:P125" si="36">IF(OR(C42-$B42=0,C42-$T42&lt;=0),0,C42-$T42)</f>
        <v>0</v>
      </c>
      <c r="D125" s="34">
        <f t="shared" si="36"/>
        <v>128</v>
      </c>
      <c r="E125" s="34">
        <f t="shared" si="36"/>
        <v>44</v>
      </c>
      <c r="F125" s="34">
        <f t="shared" si="36"/>
        <v>120</v>
      </c>
      <c r="G125" s="34">
        <f t="shared" si="36"/>
        <v>0</v>
      </c>
      <c r="H125" s="34">
        <f t="shared" si="36"/>
        <v>0</v>
      </c>
      <c r="I125" s="34">
        <f t="shared" si="36"/>
        <v>46</v>
      </c>
      <c r="J125" s="34">
        <f t="shared" si="36"/>
        <v>0</v>
      </c>
      <c r="K125" s="34">
        <f t="shared" si="36"/>
        <v>87</v>
      </c>
      <c r="L125" s="34">
        <f t="shared" si="36"/>
        <v>0</v>
      </c>
      <c r="M125" s="34">
        <f t="shared" si="36"/>
        <v>0</v>
      </c>
      <c r="N125" s="34">
        <f t="shared" si="36"/>
        <v>0</v>
      </c>
      <c r="O125" s="34">
        <f t="shared" si="36"/>
        <v>0</v>
      </c>
      <c r="P125" s="34">
        <f t="shared" si="36"/>
        <v>0</v>
      </c>
      <c r="Q125" s="34">
        <f t="shared" si="4"/>
        <v>5</v>
      </c>
      <c r="R125" s="49">
        <f t="shared" si="5"/>
        <v>425</v>
      </c>
    </row>
    <row r="126" spans="1:18">
      <c r="A126" s="5" t="s">
        <v>47</v>
      </c>
      <c r="B126" s="34">
        <f t="shared" si="2"/>
        <v>899</v>
      </c>
      <c r="C126" s="34">
        <f t="shared" ref="C126:P126" si="37">IF(OR(C43-$B43=0,C43-$T43&lt;=0),0,C43-$T43)</f>
        <v>0</v>
      </c>
      <c r="D126" s="34">
        <f t="shared" si="37"/>
        <v>99</v>
      </c>
      <c r="E126" s="34">
        <f t="shared" si="37"/>
        <v>26</v>
      </c>
      <c r="F126" s="34">
        <f t="shared" si="37"/>
        <v>86</v>
      </c>
      <c r="G126" s="34">
        <f t="shared" si="37"/>
        <v>52</v>
      </c>
      <c r="H126" s="34">
        <f t="shared" si="37"/>
        <v>0</v>
      </c>
      <c r="I126" s="34">
        <f t="shared" si="37"/>
        <v>7</v>
      </c>
      <c r="J126" s="34">
        <f t="shared" si="37"/>
        <v>42</v>
      </c>
      <c r="K126" s="34">
        <f t="shared" si="37"/>
        <v>44</v>
      </c>
      <c r="L126" s="34">
        <f t="shared" si="37"/>
        <v>0</v>
      </c>
      <c r="M126" s="34">
        <f t="shared" si="37"/>
        <v>0</v>
      </c>
      <c r="N126" s="34">
        <f t="shared" si="37"/>
        <v>0</v>
      </c>
      <c r="O126" s="34">
        <f t="shared" si="37"/>
        <v>0</v>
      </c>
      <c r="P126" s="34">
        <f t="shared" si="37"/>
        <v>0</v>
      </c>
      <c r="Q126" s="34">
        <f t="shared" si="4"/>
        <v>7</v>
      </c>
      <c r="R126" s="49">
        <f t="shared" si="5"/>
        <v>356</v>
      </c>
    </row>
    <row r="127" spans="1:18">
      <c r="A127" s="5" t="s">
        <v>48</v>
      </c>
      <c r="B127" s="34">
        <f t="shared" si="2"/>
        <v>857</v>
      </c>
      <c r="C127" s="34">
        <f t="shared" ref="C127:P127" si="38">IF(OR(C44-$B44=0,C44-$T44&lt;=0),0,C44-$T44)</f>
        <v>0</v>
      </c>
      <c r="D127" s="34">
        <f t="shared" si="38"/>
        <v>166</v>
      </c>
      <c r="E127" s="34">
        <f t="shared" si="38"/>
        <v>92</v>
      </c>
      <c r="F127" s="34">
        <f t="shared" si="38"/>
        <v>0</v>
      </c>
      <c r="G127" s="34">
        <f t="shared" si="38"/>
        <v>0</v>
      </c>
      <c r="H127" s="34">
        <f t="shared" si="38"/>
        <v>0</v>
      </c>
      <c r="I127" s="34">
        <f t="shared" si="38"/>
        <v>0</v>
      </c>
      <c r="J127" s="34">
        <f t="shared" si="38"/>
        <v>0</v>
      </c>
      <c r="K127" s="34">
        <f t="shared" si="38"/>
        <v>0</v>
      </c>
      <c r="L127" s="34">
        <f t="shared" si="38"/>
        <v>0</v>
      </c>
      <c r="M127" s="34">
        <f t="shared" si="38"/>
        <v>46</v>
      </c>
      <c r="N127" s="34">
        <f t="shared" si="38"/>
        <v>0</v>
      </c>
      <c r="O127" s="34">
        <f t="shared" si="38"/>
        <v>0</v>
      </c>
      <c r="P127" s="34">
        <f t="shared" si="38"/>
        <v>136</v>
      </c>
      <c r="Q127" s="34">
        <f t="shared" si="4"/>
        <v>4</v>
      </c>
      <c r="R127" s="49">
        <f t="shared" si="5"/>
        <v>440</v>
      </c>
    </row>
    <row r="128" spans="1:18">
      <c r="A128" s="5" t="s">
        <v>49</v>
      </c>
      <c r="B128" s="34">
        <f t="shared" si="2"/>
        <v>824</v>
      </c>
      <c r="C128" s="34">
        <f t="shared" ref="C128:P128" si="39">IF(OR(C45-$B45=0,C45-$T45&lt;=0),0,C45-$T45)</f>
        <v>0</v>
      </c>
      <c r="D128" s="34">
        <f t="shared" si="39"/>
        <v>0</v>
      </c>
      <c r="E128" s="34">
        <f t="shared" si="39"/>
        <v>115</v>
      </c>
      <c r="F128" s="34">
        <f t="shared" si="39"/>
        <v>0</v>
      </c>
      <c r="G128" s="34">
        <f t="shared" si="39"/>
        <v>0</v>
      </c>
      <c r="H128" s="34">
        <f t="shared" si="39"/>
        <v>0</v>
      </c>
      <c r="I128" s="34">
        <f t="shared" si="39"/>
        <v>0</v>
      </c>
      <c r="J128" s="34">
        <f t="shared" si="39"/>
        <v>0</v>
      </c>
      <c r="K128" s="34">
        <f t="shared" si="39"/>
        <v>0</v>
      </c>
      <c r="L128" s="34">
        <f t="shared" si="39"/>
        <v>149</v>
      </c>
      <c r="M128" s="34">
        <f t="shared" si="39"/>
        <v>0</v>
      </c>
      <c r="N128" s="34">
        <f t="shared" si="39"/>
        <v>0</v>
      </c>
      <c r="O128" s="34">
        <f t="shared" si="39"/>
        <v>0</v>
      </c>
      <c r="P128" s="34">
        <f t="shared" si="39"/>
        <v>0</v>
      </c>
      <c r="Q128" s="34">
        <f t="shared" si="4"/>
        <v>2</v>
      </c>
      <c r="R128" s="49">
        <f t="shared" si="5"/>
        <v>264</v>
      </c>
    </row>
    <row r="129" spans="1:18">
      <c r="A129" s="5" t="s">
        <v>50</v>
      </c>
      <c r="B129" s="34">
        <f t="shared" si="2"/>
        <v>848</v>
      </c>
      <c r="C129" s="34">
        <f t="shared" ref="C129:P129" si="40">IF(OR(C46-$B46=0,C46-$T46&lt;=0),0,C46-$T46)</f>
        <v>0</v>
      </c>
      <c r="D129" s="34">
        <f t="shared" si="40"/>
        <v>0</v>
      </c>
      <c r="E129" s="34">
        <f t="shared" si="40"/>
        <v>93</v>
      </c>
      <c r="F129" s="34">
        <f t="shared" si="40"/>
        <v>160</v>
      </c>
      <c r="G129" s="34">
        <f t="shared" si="40"/>
        <v>0</v>
      </c>
      <c r="H129" s="34">
        <f t="shared" si="40"/>
        <v>0</v>
      </c>
      <c r="I129" s="34">
        <f t="shared" si="40"/>
        <v>0</v>
      </c>
      <c r="J129" s="34">
        <f t="shared" si="40"/>
        <v>0</v>
      </c>
      <c r="K129" s="34">
        <f t="shared" si="40"/>
        <v>0</v>
      </c>
      <c r="L129" s="34">
        <f t="shared" si="40"/>
        <v>150</v>
      </c>
      <c r="M129" s="34">
        <f t="shared" si="40"/>
        <v>0</v>
      </c>
      <c r="N129" s="34">
        <f t="shared" si="40"/>
        <v>0</v>
      </c>
      <c r="O129" s="34">
        <f t="shared" si="40"/>
        <v>0</v>
      </c>
      <c r="P129" s="34">
        <f t="shared" si="40"/>
        <v>0</v>
      </c>
      <c r="Q129" s="34">
        <f t="shared" si="4"/>
        <v>3</v>
      </c>
      <c r="R129" s="49">
        <f t="shared" si="5"/>
        <v>403</v>
      </c>
    </row>
    <row r="130" spans="1:18">
      <c r="A130" s="5" t="s">
        <v>51</v>
      </c>
      <c r="B130" s="34">
        <f t="shared" si="2"/>
        <v>821</v>
      </c>
      <c r="C130" s="34">
        <f t="shared" ref="C130:P130" si="41">IF(OR(C47-$B47=0,C47-$T47&lt;=0),0,C47-$T47)</f>
        <v>0</v>
      </c>
      <c r="D130" s="34">
        <f t="shared" si="41"/>
        <v>0</v>
      </c>
      <c r="E130" s="34">
        <f t="shared" si="41"/>
        <v>128</v>
      </c>
      <c r="F130" s="34">
        <f t="shared" si="41"/>
        <v>169</v>
      </c>
      <c r="G130" s="34">
        <f t="shared" si="41"/>
        <v>0</v>
      </c>
      <c r="H130" s="34">
        <f t="shared" si="41"/>
        <v>0</v>
      </c>
      <c r="I130" s="34">
        <f t="shared" si="41"/>
        <v>29</v>
      </c>
      <c r="J130" s="34">
        <f t="shared" si="41"/>
        <v>0</v>
      </c>
      <c r="K130" s="34">
        <f t="shared" si="41"/>
        <v>0</v>
      </c>
      <c r="L130" s="34">
        <f t="shared" si="41"/>
        <v>164</v>
      </c>
      <c r="M130" s="34">
        <f t="shared" si="41"/>
        <v>0</v>
      </c>
      <c r="N130" s="34">
        <f t="shared" si="41"/>
        <v>0</v>
      </c>
      <c r="O130" s="34">
        <f t="shared" si="41"/>
        <v>0</v>
      </c>
      <c r="P130" s="34">
        <f t="shared" si="41"/>
        <v>0</v>
      </c>
      <c r="Q130" s="34">
        <f t="shared" si="4"/>
        <v>4</v>
      </c>
      <c r="R130" s="49">
        <f t="shared" si="5"/>
        <v>490</v>
      </c>
    </row>
    <row r="131" spans="1:18">
      <c r="A131" s="5" t="s">
        <v>52</v>
      </c>
      <c r="B131" s="34">
        <f t="shared" si="2"/>
        <v>820</v>
      </c>
      <c r="C131" s="34">
        <f t="shared" ref="C131:P131" si="42">IF(OR(C48-$B48=0,C48-$T48&lt;=0),0,C48-$T48)</f>
        <v>0</v>
      </c>
      <c r="D131" s="34">
        <f t="shared" si="42"/>
        <v>0</v>
      </c>
      <c r="E131" s="34">
        <f t="shared" si="42"/>
        <v>1</v>
      </c>
      <c r="F131" s="34">
        <f t="shared" si="42"/>
        <v>0</v>
      </c>
      <c r="G131" s="34">
        <f t="shared" si="42"/>
        <v>0</v>
      </c>
      <c r="H131" s="34">
        <f t="shared" si="42"/>
        <v>0</v>
      </c>
      <c r="I131" s="34">
        <f t="shared" si="42"/>
        <v>0</v>
      </c>
      <c r="J131" s="34">
        <f t="shared" si="42"/>
        <v>0</v>
      </c>
      <c r="K131" s="34">
        <f t="shared" si="42"/>
        <v>0</v>
      </c>
      <c r="L131" s="34">
        <f t="shared" si="42"/>
        <v>0</v>
      </c>
      <c r="M131" s="34">
        <f t="shared" si="42"/>
        <v>0</v>
      </c>
      <c r="N131" s="34">
        <f t="shared" si="42"/>
        <v>0</v>
      </c>
      <c r="O131" s="34">
        <f t="shared" si="42"/>
        <v>0</v>
      </c>
      <c r="P131" s="34">
        <f t="shared" si="42"/>
        <v>0</v>
      </c>
      <c r="Q131" s="34">
        <f t="shared" si="4"/>
        <v>1</v>
      </c>
      <c r="R131" s="49">
        <f t="shared" si="5"/>
        <v>1</v>
      </c>
    </row>
    <row r="132" spans="1:18">
      <c r="A132" s="5" t="s">
        <v>53</v>
      </c>
      <c r="B132" s="34">
        <f t="shared" si="2"/>
        <v>870</v>
      </c>
      <c r="C132" s="34">
        <f t="shared" ref="C132:P132" si="43">IF(OR(C49-$B49=0,C49-$T49&lt;=0),0,C49-$T49)</f>
        <v>0</v>
      </c>
      <c r="D132" s="34">
        <f t="shared" si="43"/>
        <v>0</v>
      </c>
      <c r="E132" s="34">
        <f t="shared" si="43"/>
        <v>105</v>
      </c>
      <c r="F132" s="34">
        <f t="shared" si="43"/>
        <v>0</v>
      </c>
      <c r="G132" s="34">
        <f t="shared" si="43"/>
        <v>0</v>
      </c>
      <c r="H132" s="34">
        <f t="shared" si="43"/>
        <v>0</v>
      </c>
      <c r="I132" s="34">
        <f t="shared" si="43"/>
        <v>0</v>
      </c>
      <c r="J132" s="34">
        <f t="shared" si="43"/>
        <v>117</v>
      </c>
      <c r="K132" s="34">
        <f t="shared" si="43"/>
        <v>0</v>
      </c>
      <c r="L132" s="34">
        <f t="shared" si="43"/>
        <v>0</v>
      </c>
      <c r="M132" s="34">
        <f t="shared" si="43"/>
        <v>47</v>
      </c>
      <c r="N132" s="34">
        <f t="shared" si="43"/>
        <v>0</v>
      </c>
      <c r="O132" s="34">
        <f t="shared" si="43"/>
        <v>0</v>
      </c>
      <c r="P132" s="34">
        <f t="shared" si="43"/>
        <v>102</v>
      </c>
      <c r="Q132" s="34">
        <f t="shared" si="4"/>
        <v>4</v>
      </c>
      <c r="R132" s="49">
        <f t="shared" si="5"/>
        <v>371</v>
      </c>
    </row>
    <row r="133" spans="1:18">
      <c r="A133" s="5" t="s">
        <v>54</v>
      </c>
      <c r="B133" s="34">
        <f t="shared" si="2"/>
        <v>821</v>
      </c>
      <c r="C133" s="34">
        <f t="shared" ref="C133:P133" si="44">IF(OR(C50-$B50=0,C50-$T50&lt;=0),0,C50-$T50)</f>
        <v>0</v>
      </c>
      <c r="D133" s="34">
        <f t="shared" si="44"/>
        <v>0</v>
      </c>
      <c r="E133" s="34">
        <f t="shared" si="44"/>
        <v>75</v>
      </c>
      <c r="F133" s="34">
        <f t="shared" si="44"/>
        <v>0</v>
      </c>
      <c r="G133" s="34">
        <f t="shared" si="44"/>
        <v>0</v>
      </c>
      <c r="H133" s="34">
        <f t="shared" si="44"/>
        <v>0</v>
      </c>
      <c r="I133" s="34">
        <f t="shared" si="44"/>
        <v>0</v>
      </c>
      <c r="J133" s="34">
        <f t="shared" si="44"/>
        <v>0</v>
      </c>
      <c r="K133" s="34">
        <f t="shared" si="44"/>
        <v>0</v>
      </c>
      <c r="L133" s="34">
        <f t="shared" si="44"/>
        <v>78</v>
      </c>
      <c r="M133" s="34">
        <f t="shared" si="44"/>
        <v>0</v>
      </c>
      <c r="N133" s="34">
        <f t="shared" si="44"/>
        <v>0</v>
      </c>
      <c r="O133" s="34">
        <f t="shared" si="44"/>
        <v>0</v>
      </c>
      <c r="P133" s="34">
        <f t="shared" si="44"/>
        <v>0</v>
      </c>
      <c r="Q133" s="34">
        <f t="shared" si="4"/>
        <v>2</v>
      </c>
      <c r="R133" s="49">
        <f t="shared" si="5"/>
        <v>153</v>
      </c>
    </row>
    <row r="134" spans="1:18">
      <c r="A134" s="5" t="s">
        <v>55</v>
      </c>
      <c r="B134" s="34">
        <f t="shared" si="2"/>
        <v>821</v>
      </c>
      <c r="C134" s="34">
        <f t="shared" ref="C134:P134" si="45">IF(OR(C51-$B51=0,C51-$T51&lt;=0),0,C51-$T51)</f>
        <v>0</v>
      </c>
      <c r="D134" s="34">
        <f t="shared" si="45"/>
        <v>0</v>
      </c>
      <c r="E134" s="34">
        <f t="shared" si="45"/>
        <v>44</v>
      </c>
      <c r="F134" s="34">
        <f t="shared" si="45"/>
        <v>82</v>
      </c>
      <c r="G134" s="34">
        <f t="shared" si="45"/>
        <v>0</v>
      </c>
      <c r="H134" s="34">
        <f t="shared" si="45"/>
        <v>0</v>
      </c>
      <c r="I134" s="34">
        <f t="shared" si="45"/>
        <v>0</v>
      </c>
      <c r="J134" s="34">
        <f t="shared" si="45"/>
        <v>0</v>
      </c>
      <c r="K134" s="34">
        <f t="shared" si="45"/>
        <v>0</v>
      </c>
      <c r="L134" s="34">
        <f t="shared" si="45"/>
        <v>82</v>
      </c>
      <c r="M134" s="34">
        <f t="shared" si="45"/>
        <v>0</v>
      </c>
      <c r="N134" s="34">
        <f t="shared" si="45"/>
        <v>0</v>
      </c>
      <c r="O134" s="34">
        <f t="shared" si="45"/>
        <v>0</v>
      </c>
      <c r="P134" s="34">
        <f t="shared" si="45"/>
        <v>0</v>
      </c>
      <c r="Q134" s="34">
        <f t="shared" si="4"/>
        <v>3</v>
      </c>
      <c r="R134" s="49">
        <f t="shared" si="5"/>
        <v>208</v>
      </c>
    </row>
    <row r="135" spans="1:18">
      <c r="A135" s="5" t="s">
        <v>56</v>
      </c>
      <c r="B135" s="34">
        <f t="shared" si="2"/>
        <v>821</v>
      </c>
      <c r="C135" s="34">
        <f t="shared" ref="C135:P135" si="46">IF(OR(C52-$B52=0,C52-$T52&lt;=0),0,C52-$T52)</f>
        <v>0</v>
      </c>
      <c r="D135" s="34">
        <f t="shared" si="46"/>
        <v>0</v>
      </c>
      <c r="E135" s="34">
        <f t="shared" si="46"/>
        <v>70</v>
      </c>
      <c r="F135" s="34">
        <f t="shared" si="46"/>
        <v>109</v>
      </c>
      <c r="G135" s="34">
        <f t="shared" si="46"/>
        <v>0</v>
      </c>
      <c r="H135" s="34">
        <f t="shared" si="46"/>
        <v>0</v>
      </c>
      <c r="I135" s="34">
        <f t="shared" si="46"/>
        <v>0</v>
      </c>
      <c r="J135" s="34">
        <f t="shared" si="46"/>
        <v>0</v>
      </c>
      <c r="K135" s="34">
        <f t="shared" si="46"/>
        <v>109</v>
      </c>
      <c r="L135" s="34">
        <f t="shared" si="46"/>
        <v>0</v>
      </c>
      <c r="M135" s="34">
        <f t="shared" si="46"/>
        <v>3</v>
      </c>
      <c r="N135" s="34">
        <f t="shared" si="46"/>
        <v>0</v>
      </c>
      <c r="O135" s="34">
        <f t="shared" si="46"/>
        <v>0</v>
      </c>
      <c r="P135" s="34">
        <f t="shared" si="46"/>
        <v>0</v>
      </c>
      <c r="Q135" s="34">
        <f t="shared" si="4"/>
        <v>4</v>
      </c>
      <c r="R135" s="49">
        <f t="shared" si="5"/>
        <v>291</v>
      </c>
    </row>
    <row r="136" spans="1:18">
      <c r="A136" s="5" t="s">
        <v>57</v>
      </c>
      <c r="B136" s="34">
        <f t="shared" si="2"/>
        <v>822</v>
      </c>
      <c r="C136" s="34">
        <f t="shared" ref="C136:P136" si="47">IF(OR(C53-$B53=0,C53-$T53&lt;=0),0,C53-$T53)</f>
        <v>0</v>
      </c>
      <c r="D136" s="34">
        <f t="shared" si="47"/>
        <v>189</v>
      </c>
      <c r="E136" s="34">
        <f t="shared" si="47"/>
        <v>72</v>
      </c>
      <c r="F136" s="34">
        <f t="shared" si="47"/>
        <v>102</v>
      </c>
      <c r="G136" s="34">
        <f t="shared" si="47"/>
        <v>0</v>
      </c>
      <c r="H136" s="34">
        <f t="shared" si="47"/>
        <v>0</v>
      </c>
      <c r="I136" s="34">
        <f t="shared" si="47"/>
        <v>0</v>
      </c>
      <c r="J136" s="34">
        <f t="shared" si="47"/>
        <v>80</v>
      </c>
      <c r="K136" s="34">
        <f t="shared" si="47"/>
        <v>102</v>
      </c>
      <c r="L136" s="34">
        <f t="shared" si="47"/>
        <v>0</v>
      </c>
      <c r="M136" s="34">
        <f t="shared" si="47"/>
        <v>0</v>
      </c>
      <c r="N136" s="34">
        <f t="shared" si="47"/>
        <v>144</v>
      </c>
      <c r="O136" s="34">
        <f t="shared" si="47"/>
        <v>0</v>
      </c>
      <c r="P136" s="34">
        <f t="shared" si="47"/>
        <v>0</v>
      </c>
      <c r="Q136" s="34">
        <f t="shared" si="4"/>
        <v>6</v>
      </c>
      <c r="R136" s="49">
        <f t="shared" si="5"/>
        <v>689</v>
      </c>
    </row>
    <row r="137" spans="1:18">
      <c r="A137" s="5" t="s">
        <v>58</v>
      </c>
      <c r="B137" s="34">
        <f t="shared" si="2"/>
        <v>821</v>
      </c>
      <c r="C137" s="34">
        <f t="shared" ref="C137:P137" si="48">IF(OR(C54-$B54=0,C54-$T54&lt;=0),0,C54-$T54)</f>
        <v>0</v>
      </c>
      <c r="D137" s="34">
        <f t="shared" si="48"/>
        <v>0</v>
      </c>
      <c r="E137" s="34">
        <f t="shared" si="48"/>
        <v>38</v>
      </c>
      <c r="F137" s="34">
        <f t="shared" si="48"/>
        <v>0</v>
      </c>
      <c r="G137" s="34">
        <f t="shared" si="48"/>
        <v>0</v>
      </c>
      <c r="H137" s="34">
        <f t="shared" si="48"/>
        <v>0</v>
      </c>
      <c r="I137" s="34">
        <f t="shared" si="48"/>
        <v>0</v>
      </c>
      <c r="J137" s="34">
        <f t="shared" si="48"/>
        <v>65</v>
      </c>
      <c r="K137" s="34">
        <f t="shared" si="48"/>
        <v>0</v>
      </c>
      <c r="L137" s="34">
        <f t="shared" si="48"/>
        <v>0</v>
      </c>
      <c r="M137" s="34">
        <f t="shared" si="48"/>
        <v>0</v>
      </c>
      <c r="N137" s="34">
        <f t="shared" si="48"/>
        <v>0</v>
      </c>
      <c r="O137" s="34">
        <f t="shared" si="48"/>
        <v>0</v>
      </c>
      <c r="P137" s="34">
        <f t="shared" si="48"/>
        <v>0</v>
      </c>
      <c r="Q137" s="34">
        <f t="shared" si="4"/>
        <v>2</v>
      </c>
      <c r="R137" s="49">
        <f t="shared" si="5"/>
        <v>103</v>
      </c>
    </row>
    <row r="138" spans="1:18">
      <c r="A138" s="5" t="s">
        <v>59</v>
      </c>
      <c r="B138" s="34">
        <f t="shared" si="2"/>
        <v>821</v>
      </c>
      <c r="C138" s="34">
        <f t="shared" ref="C138:P138" si="49">IF(OR(C55-$B55=0,C55-$T55&lt;=0),0,C55-$T55)</f>
        <v>0</v>
      </c>
      <c r="D138" s="34">
        <f t="shared" si="49"/>
        <v>0</v>
      </c>
      <c r="E138" s="34">
        <f t="shared" si="49"/>
        <v>49</v>
      </c>
      <c r="F138" s="34">
        <f t="shared" si="49"/>
        <v>0</v>
      </c>
      <c r="G138" s="34">
        <f t="shared" si="49"/>
        <v>0</v>
      </c>
      <c r="H138" s="34">
        <f t="shared" si="49"/>
        <v>0</v>
      </c>
      <c r="I138" s="34">
        <f t="shared" si="49"/>
        <v>0</v>
      </c>
      <c r="J138" s="34">
        <f t="shared" si="49"/>
        <v>79</v>
      </c>
      <c r="K138" s="34">
        <f t="shared" si="49"/>
        <v>0</v>
      </c>
      <c r="L138" s="34">
        <f t="shared" si="49"/>
        <v>0</v>
      </c>
      <c r="M138" s="34">
        <f t="shared" si="49"/>
        <v>0</v>
      </c>
      <c r="N138" s="34">
        <f t="shared" si="49"/>
        <v>0</v>
      </c>
      <c r="O138" s="34">
        <f t="shared" si="49"/>
        <v>0</v>
      </c>
      <c r="P138" s="34">
        <f t="shared" si="49"/>
        <v>0</v>
      </c>
      <c r="Q138" s="34">
        <f t="shared" si="4"/>
        <v>2</v>
      </c>
      <c r="R138" s="49">
        <f t="shared" si="5"/>
        <v>128</v>
      </c>
    </row>
    <row r="139" spans="1:18">
      <c r="A139" s="5" t="s">
        <v>60</v>
      </c>
      <c r="B139" s="34">
        <f t="shared" si="2"/>
        <v>820</v>
      </c>
      <c r="C139" s="34">
        <f t="shared" ref="C139:P139" si="50">IF(OR(C56-$B56=0,C56-$T56&lt;=0),0,C56-$T56)</f>
        <v>0</v>
      </c>
      <c r="D139" s="34">
        <f t="shared" si="50"/>
        <v>0</v>
      </c>
      <c r="E139" s="34">
        <f t="shared" si="50"/>
        <v>0</v>
      </c>
      <c r="F139" s="34">
        <f t="shared" si="50"/>
        <v>0</v>
      </c>
      <c r="G139" s="34">
        <f t="shared" si="50"/>
        <v>0</v>
      </c>
      <c r="H139" s="34">
        <f t="shared" si="50"/>
        <v>0</v>
      </c>
      <c r="I139" s="34">
        <f t="shared" si="50"/>
        <v>0</v>
      </c>
      <c r="J139" s="34">
        <f t="shared" si="50"/>
        <v>0</v>
      </c>
      <c r="K139" s="34">
        <f t="shared" si="50"/>
        <v>0</v>
      </c>
      <c r="L139" s="34">
        <f t="shared" si="50"/>
        <v>0</v>
      </c>
      <c r="M139" s="34">
        <f t="shared" si="50"/>
        <v>0</v>
      </c>
      <c r="N139" s="34">
        <f t="shared" si="50"/>
        <v>0</v>
      </c>
      <c r="O139" s="34">
        <f t="shared" si="50"/>
        <v>0</v>
      </c>
      <c r="P139" s="34">
        <f t="shared" si="50"/>
        <v>0</v>
      </c>
      <c r="Q139" s="34">
        <f t="shared" si="4"/>
        <v>0</v>
      </c>
      <c r="R139" s="49">
        <f t="shared" si="5"/>
        <v>0</v>
      </c>
    </row>
    <row r="140" spans="1:18">
      <c r="B140" s="34">
        <f>COUNTIF(B93:B139,$B93&lt;&gt;B93)</f>
        <v>0</v>
      </c>
      <c r="C140" s="34">
        <f>47-COUNTIF(C93:C139,0)</f>
        <v>1</v>
      </c>
      <c r="D140" s="34">
        <f t="shared" ref="D140:P140" si="51">47-COUNTIF(D93:D139,0)</f>
        <v>14</v>
      </c>
      <c r="E140" s="34">
        <f t="shared" si="51"/>
        <v>42</v>
      </c>
      <c r="F140" s="34">
        <f t="shared" si="51"/>
        <v>11</v>
      </c>
      <c r="G140" s="34">
        <f t="shared" si="51"/>
        <v>2</v>
      </c>
      <c r="H140" s="34">
        <f t="shared" si="51"/>
        <v>6</v>
      </c>
      <c r="I140" s="34">
        <f t="shared" si="51"/>
        <v>10</v>
      </c>
      <c r="J140" s="34">
        <f t="shared" si="51"/>
        <v>18</v>
      </c>
      <c r="K140" s="34">
        <f t="shared" si="51"/>
        <v>14</v>
      </c>
      <c r="L140" s="34">
        <f t="shared" si="51"/>
        <v>19</v>
      </c>
      <c r="M140" s="34">
        <f t="shared" si="51"/>
        <v>8</v>
      </c>
      <c r="N140" s="34">
        <f t="shared" si="51"/>
        <v>6</v>
      </c>
      <c r="O140" s="34">
        <f t="shared" si="51"/>
        <v>6</v>
      </c>
      <c r="P140" s="34">
        <f t="shared" si="51"/>
        <v>10</v>
      </c>
    </row>
    <row r="141" spans="1:18">
      <c r="C141" s="48">
        <f>AVERAGEIF(C93:C139,"&lt;&gt;0")</f>
        <v>61</v>
      </c>
      <c r="D141" s="48">
        <f t="shared" ref="D141:P141" si="52">AVERAGEIF(D93:D139,"&lt;&gt;0")</f>
        <v>107</v>
      </c>
      <c r="E141" s="48">
        <f t="shared" si="52"/>
        <v>57.166666666666664</v>
      </c>
      <c r="F141" s="48">
        <f t="shared" si="52"/>
        <v>96.454545454545453</v>
      </c>
      <c r="G141" s="48">
        <f t="shared" si="52"/>
        <v>70.5</v>
      </c>
      <c r="H141" s="48">
        <f t="shared" si="52"/>
        <v>50.5</v>
      </c>
      <c r="I141" s="48">
        <f t="shared" si="52"/>
        <v>20.5</v>
      </c>
      <c r="J141" s="48">
        <f t="shared" si="52"/>
        <v>66.611111111111114</v>
      </c>
      <c r="K141" s="48">
        <f t="shared" si="52"/>
        <v>84.785714285714292</v>
      </c>
      <c r="L141" s="48">
        <f t="shared" si="52"/>
        <v>86.315789473684205</v>
      </c>
      <c r="M141" s="48">
        <f t="shared" si="52"/>
        <v>25.75</v>
      </c>
      <c r="N141" s="48">
        <f t="shared" si="52"/>
        <v>78.666666666666671</v>
      </c>
      <c r="O141" s="48">
        <f t="shared" si="52"/>
        <v>50.666666666666664</v>
      </c>
      <c r="P141" s="48">
        <f t="shared" si="52"/>
        <v>80.5</v>
      </c>
    </row>
    <row r="1048576" spans="20:20">
      <c r="T1048576" s="34">
        <f>SUM(T1:T1048575)</f>
        <v>39664</v>
      </c>
    </row>
  </sheetData>
  <mergeCells count="22">
    <mergeCell ref="C75:H75"/>
    <mergeCell ref="C76:H76"/>
    <mergeCell ref="C77:H77"/>
    <mergeCell ref="C78:H78"/>
    <mergeCell ref="C69:H69"/>
    <mergeCell ref="C70:H70"/>
    <mergeCell ref="C71:H71"/>
    <mergeCell ref="C72:H72"/>
    <mergeCell ref="C73:H73"/>
    <mergeCell ref="C74:H74"/>
    <mergeCell ref="C68:H68"/>
    <mergeCell ref="C4:J4"/>
    <mergeCell ref="C5:J5"/>
    <mergeCell ref="C6:J6"/>
    <mergeCell ref="C7:J7"/>
    <mergeCell ref="C61:H61"/>
    <mergeCell ref="C62:H62"/>
    <mergeCell ref="C63:I63"/>
    <mergeCell ref="C64:H64"/>
    <mergeCell ref="C65:H65"/>
    <mergeCell ref="C66:H66"/>
    <mergeCell ref="C67:H67"/>
  </mergeCells>
  <phoneticPr fontId="4"/>
  <conditionalFormatting sqref="C10:P56">
    <cfRule type="expression" dxfId="8" priority="4">
      <formula>C10&gt;$B10</formula>
    </cfRule>
    <cfRule type="expression" dxfId="7" priority="5">
      <formula>C10&lt;$T10</formula>
    </cfRule>
    <cfRule type="expression" dxfId="6" priority="6">
      <formula>AND(C10&lt;$B10,C10&gt;=$T10)</formula>
    </cfRule>
  </conditionalFormatting>
  <conditionalFormatting sqref="Q10:Q56">
    <cfRule type="expression" dxfId="2" priority="1">
      <formula>Q10&gt;$B10</formula>
    </cfRule>
    <cfRule type="expression" dxfId="1" priority="2">
      <formula>Q10&lt;$T10</formula>
    </cfRule>
    <cfRule type="expression" dxfId="0" priority="3">
      <formula>AND(Q10&lt;$B10,Q10&gt;=$T10)</formula>
    </cfRule>
  </conditionalFormatting>
  <pageMargins left="0" right="0" top="0.39370078740157477" bottom="0.39370078740157477" header="0" footer="0"/>
  <pageSetup paperSize="9" orientation="portrait" horizontalDpi="4294967293" verticalDpi="0" r:id="rId1"/>
  <headerFooter>
    <oddHeader>&amp;C&amp;A</oddHeader>
    <oddFooter>&amp;Cページ &amp;P</oddFooter>
  </headerFooter>
</worksheet>
</file>

<file path=docProps/app.xml><?xml version="1.0" encoding="utf-8"?>
<Properties xmlns="http://schemas.openxmlformats.org/officeDocument/2006/extended-properties" xmlns:vt="http://schemas.openxmlformats.org/officeDocument/2006/docPropsVTypes">
  <TotalTime>2140</TotalTime>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お願い・履歴</vt:lpstr>
      <vt:lpstr>最低賃金の推移</vt:lpstr>
      <vt:lpstr>最低賃金の上げ幅</vt:lpstr>
      <vt:lpstr>最低賃金の格差（÷東京）</vt:lpstr>
      <vt:lpstr>最低賃金の格差（÷最小）</vt:lpstr>
      <vt:lpstr>最低賃金の格差（÷地域中心都市）</vt:lpstr>
      <vt:lpstr>グラフ一覧</vt:lpstr>
      <vt:lpstr>最低賃金の月給額</vt:lpstr>
      <vt:lpstr>生活保護vs最低賃金</vt:lpstr>
      <vt:lpstr>（備考）産業別最低賃金_2021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Sayo Hikawa</cp:lastModifiedBy>
  <cp:revision>68</cp:revision>
  <dcterms:created xsi:type="dcterms:W3CDTF">2019-01-19T15:39:46Z</dcterms:created>
  <dcterms:modified xsi:type="dcterms:W3CDTF">2021-12-28T11:20:51Z</dcterms:modified>
</cp:coreProperties>
</file>